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240" yWindow="105" windowWidth="14805" windowHeight="8010" tabRatio="826" firstSheet="1" activeTab="7"/>
  </bookViews>
  <sheets>
    <sheet name="Vendimet dhe Rekomandimet" sheetId="15" r:id="rId1"/>
    <sheet name="Raporti Financaiar" sheetId="20" r:id="rId2"/>
    <sheet name="Tab.e buxhetit" sheetId="7" r:id="rId3"/>
    <sheet name="Mallrat" sheetId="14" r:id="rId4"/>
    <sheet name="Kapitalet" sheetId="9" r:id="rId5"/>
    <sheet name="Subvencionet dhe pagat" sheetId="10" r:id="rId6"/>
    <sheet name="Deputetët" sheetId="23" r:id="rId7"/>
    <sheet name="Administrata" sheetId="24" r:id="rId8"/>
    <sheet name="SMP" sheetId="22" r:id="rId9"/>
  </sheets>
  <definedNames>
    <definedName name="_xlnm.Print_Area" localSheetId="1">'Raporti Financaiar'!$A$1:$Q$122</definedName>
  </definedNames>
  <calcPr calcId="125725"/>
</workbook>
</file>

<file path=xl/calcChain.xml><?xml version="1.0" encoding="utf-8"?>
<calcChain xmlns="http://schemas.openxmlformats.org/spreadsheetml/2006/main">
  <c r="I15" i="7"/>
  <c r="H74" i="14"/>
  <c r="H6"/>
  <c r="G80"/>
  <c r="K17" i="9"/>
  <c r="K20"/>
  <c r="D102" i="14" l="1"/>
  <c r="I99"/>
  <c r="E99"/>
  <c r="H98"/>
  <c r="G98"/>
  <c r="F98"/>
  <c r="D98"/>
  <c r="C98"/>
  <c r="I95"/>
  <c r="E95"/>
  <c r="I93"/>
  <c r="D93"/>
  <c r="E93" s="1"/>
  <c r="H92"/>
  <c r="I92" s="1"/>
  <c r="G92"/>
  <c r="F92"/>
  <c r="C92"/>
  <c r="I89"/>
  <c r="E89"/>
  <c r="I88"/>
  <c r="E88"/>
  <c r="I87"/>
  <c r="E87"/>
  <c r="I86"/>
  <c r="E86"/>
  <c r="H85"/>
  <c r="I85" s="1"/>
  <c r="G85"/>
  <c r="F85"/>
  <c r="D85"/>
  <c r="C85"/>
  <c r="I82"/>
  <c r="H81"/>
  <c r="E81"/>
  <c r="F80"/>
  <c r="D80"/>
  <c r="C80"/>
  <c r="H72"/>
  <c r="D72"/>
  <c r="C72"/>
  <c r="I69"/>
  <c r="I68"/>
  <c r="E68"/>
  <c r="E63"/>
  <c r="H61"/>
  <c r="I61" s="1"/>
  <c r="G61"/>
  <c r="F61"/>
  <c r="E61"/>
  <c r="D61"/>
  <c r="C61"/>
  <c r="I49"/>
  <c r="E49"/>
  <c r="H48"/>
  <c r="G48"/>
  <c r="F48"/>
  <c r="D48"/>
  <c r="C48"/>
  <c r="I45"/>
  <c r="D45"/>
  <c r="E45" s="1"/>
  <c r="I39"/>
  <c r="E39"/>
  <c r="I37"/>
  <c r="E37"/>
  <c r="H36"/>
  <c r="G36"/>
  <c r="F36"/>
  <c r="D36"/>
  <c r="E36" s="1"/>
  <c r="C36"/>
  <c r="I32"/>
  <c r="E32"/>
  <c r="I31"/>
  <c r="E31"/>
  <c r="I30"/>
  <c r="E30"/>
  <c r="I29"/>
  <c r="G29"/>
  <c r="G25" s="1"/>
  <c r="F29"/>
  <c r="F25" s="1"/>
  <c r="E29"/>
  <c r="I26"/>
  <c r="E26"/>
  <c r="H25"/>
  <c r="D25"/>
  <c r="E25" s="1"/>
  <c r="C25"/>
  <c r="I21"/>
  <c r="E21"/>
  <c r="I20"/>
  <c r="E20"/>
  <c r="I19"/>
  <c r="E19"/>
  <c r="H18"/>
  <c r="I18" s="1"/>
  <c r="G18"/>
  <c r="F18"/>
  <c r="D18"/>
  <c r="C18"/>
  <c r="I15"/>
  <c r="E15"/>
  <c r="I14"/>
  <c r="I13"/>
  <c r="E13"/>
  <c r="I12"/>
  <c r="E12"/>
  <c r="I11"/>
  <c r="E11"/>
  <c r="H10"/>
  <c r="G10"/>
  <c r="F10"/>
  <c r="D10"/>
  <c r="E10" s="1"/>
  <c r="C10"/>
  <c r="H7"/>
  <c r="I7" s="1"/>
  <c r="E7"/>
  <c r="I6"/>
  <c r="D6"/>
  <c r="E6" s="1"/>
  <c r="G5"/>
  <c r="F5"/>
  <c r="C5"/>
  <c r="I81" l="1"/>
  <c r="H80"/>
  <c r="I80" s="1"/>
  <c r="E98"/>
  <c r="E18"/>
  <c r="E85"/>
  <c r="I98"/>
  <c r="E80"/>
  <c r="G106"/>
  <c r="E48"/>
  <c r="F106"/>
  <c r="I25"/>
  <c r="I48"/>
  <c r="I36"/>
  <c r="I10"/>
  <c r="D92"/>
  <c r="E92" s="1"/>
  <c r="D5"/>
  <c r="H5"/>
  <c r="H106" s="1"/>
  <c r="D106" l="1"/>
  <c r="E106" s="1"/>
  <c r="E5"/>
  <c r="I5"/>
  <c r="I106" l="1"/>
  <c r="D28" i="10"/>
  <c r="E28" s="1"/>
  <c r="K15" i="7"/>
  <c r="K16"/>
  <c r="J17"/>
  <c r="K17"/>
  <c r="J18"/>
  <c r="K18"/>
  <c r="D27" i="10"/>
  <c r="E27" s="1"/>
  <c r="D26"/>
  <c r="E26" s="1"/>
  <c r="J16" i="9"/>
  <c r="K16" s="1"/>
  <c r="I14" i="7"/>
  <c r="J14" s="1"/>
  <c r="J9" i="9" l="1"/>
  <c r="K14" i="7"/>
  <c r="J7" i="9" l="1"/>
  <c r="K7" s="1"/>
  <c r="H16" i="7"/>
  <c r="J16" s="1"/>
  <c r="H15"/>
  <c r="J15" s="1"/>
  <c r="E18"/>
  <c r="E17"/>
  <c r="E16"/>
  <c r="D15"/>
  <c r="D19" s="1"/>
  <c r="C15"/>
  <c r="E14"/>
  <c r="C14"/>
  <c r="E15" l="1"/>
  <c r="C19"/>
  <c r="E19" s="1"/>
  <c r="D29" i="10" l="1"/>
  <c r="G7" l="1"/>
  <c r="G5" s="1"/>
  <c r="I10" i="9"/>
  <c r="K9" s="1"/>
  <c r="G19" i="7"/>
  <c r="F9" i="9"/>
  <c r="F7" s="1"/>
  <c r="E29" i="10"/>
  <c r="D7"/>
  <c r="D5" s="1"/>
  <c r="C7"/>
  <c r="E8"/>
  <c r="E7" s="1"/>
  <c r="C5"/>
  <c r="E5" s="1"/>
  <c r="F15" i="7" l="1"/>
  <c r="F14"/>
  <c r="G14" i="9" l="1"/>
  <c r="E9"/>
  <c r="H7" i="10" l="1"/>
  <c r="H5" s="1"/>
  <c r="C29"/>
  <c r="B29"/>
  <c r="F28"/>
  <c r="F27"/>
  <c r="F26"/>
  <c r="I8"/>
  <c r="F7"/>
  <c r="F5"/>
  <c r="E7" i="9"/>
  <c r="G7" s="1"/>
  <c r="H7"/>
  <c r="H9" s="1"/>
  <c r="H19" i="7"/>
  <c r="F19"/>
  <c r="I7" i="10" l="1"/>
  <c r="F29"/>
  <c r="I5"/>
  <c r="I19" i="7"/>
  <c r="K19" l="1"/>
  <c r="J19"/>
</calcChain>
</file>

<file path=xl/comments1.xml><?xml version="1.0" encoding="utf-8"?>
<comments xmlns="http://schemas.openxmlformats.org/spreadsheetml/2006/main">
  <authors>
    <author>Author</author>
  </authors>
  <commentList>
    <comment ref="I15" authorId="0">
      <text/>
    </comment>
  </commentList>
</comments>
</file>

<file path=xl/comments2.xml><?xml version="1.0" encoding="utf-8"?>
<comments xmlns="http://schemas.openxmlformats.org/spreadsheetml/2006/main">
  <authors>
    <author>Author</author>
  </authors>
  <commentList>
    <comment ref="H6" authorId="0">
      <text/>
    </comment>
  </commentList>
</comments>
</file>

<file path=xl/sharedStrings.xml><?xml version="1.0" encoding="utf-8"?>
<sst xmlns="http://schemas.openxmlformats.org/spreadsheetml/2006/main" count="1679" uniqueCount="766">
  <si>
    <t>4) Tabelat:</t>
  </si>
  <si>
    <t>a) Të hyrat:</t>
  </si>
  <si>
    <t>Ju lutem plotësoni tabelën me informatat e nevojshme.</t>
  </si>
  <si>
    <t>Kodi Ekonomik</t>
  </si>
  <si>
    <t>Kategoria Ekonomike</t>
  </si>
  <si>
    <t>Të hyrat e Planifikuara/Parashikuara për këtë periudhë</t>
  </si>
  <si>
    <t>Të hyrat vetanake të bartura nga viti paraprak</t>
  </si>
  <si>
    <t>Të hyrat e realizuara gjatë kësaj periudhe raportuese</t>
  </si>
  <si>
    <t>Kuvendi i Republikës së Kosovës, nuk realizon të hyra</t>
  </si>
  <si>
    <t>b) Shpenzimet:</t>
  </si>
  <si>
    <t>Ju lutem plotësoni tabelën me të dhënat e nevojshme.</t>
  </si>
  <si>
    <t>% e shpenzimit</t>
  </si>
  <si>
    <t>Paga dhe Mëditje</t>
  </si>
  <si>
    <t>Mallra dhe shërbime</t>
  </si>
  <si>
    <t>Shërbimet komunale</t>
  </si>
  <si>
    <t>Subvencionet dhe Transferet</t>
  </si>
  <si>
    <t>Investimet Kapitale</t>
  </si>
  <si>
    <t>Gjithsej</t>
  </si>
  <si>
    <t xml:space="preserve">                           -   </t>
  </si>
  <si>
    <t xml:space="preserve">                         -   </t>
  </si>
  <si>
    <t xml:space="preserve">                  -   </t>
  </si>
  <si>
    <t>4.d )</t>
  </si>
  <si>
    <t>INVESTIMET KAPITALE</t>
  </si>
  <si>
    <t>Emri i kategorisë ekonomike</t>
  </si>
  <si>
    <t xml:space="preserve">Planifikimi </t>
  </si>
  <si>
    <t xml:space="preserve">% e  shpenzimit  </t>
  </si>
  <si>
    <t xml:space="preserve">% e  shpenzimit </t>
  </si>
  <si>
    <t>Gjithsej Investimet Kapitale</t>
  </si>
  <si>
    <t>4.e)</t>
  </si>
  <si>
    <t>SUBVENCIONET DHE TRANSFERET: DETAJET E SHPENZIMEVE SIPAS KODEVE EKONOMIKE</t>
  </si>
  <si>
    <t>Subvencione dhe Transfere</t>
  </si>
  <si>
    <t>SUBVENCIONET</t>
  </si>
  <si>
    <t>Subvencionet per Etnitete Publike</t>
  </si>
  <si>
    <t xml:space="preserve">Subvencionet per Etnitete Publike </t>
  </si>
  <si>
    <t>Subvencionet per Etnitete Jopublike</t>
  </si>
  <si>
    <t>TRANSFERET</t>
  </si>
  <si>
    <t>4.f)     Personeli dhe struktura e pagave</t>
  </si>
  <si>
    <t>Niveli</t>
  </si>
  <si>
    <t>Pozitat e aprovuara me Ligjin për Buxhet</t>
  </si>
  <si>
    <t>Pozitat e plotësuara</t>
  </si>
  <si>
    <t>Buxheti i shpenzuar për paga për periudhën raportuese</t>
  </si>
  <si>
    <t>Shpenzimet kapitale</t>
  </si>
  <si>
    <t>Administrata e Kuvendit</t>
  </si>
  <si>
    <t>Stafi Mbështetës Politik</t>
  </si>
  <si>
    <t>% e realizimit</t>
  </si>
  <si>
    <t>INVESTIMET KAPITALE: DETAJET E SHPENZIMEVE SIPAS PROJEKTEVE</t>
  </si>
  <si>
    <t>Villa Gërmia</t>
  </si>
  <si>
    <t>Shkallet kunder zjarrit</t>
  </si>
  <si>
    <t>Blerja e veturave për nevoja të Kuvendit të Kosovës</t>
  </si>
  <si>
    <t>Rifreskimi dhe pavarësimi i sistemit të TIK-ut</t>
  </si>
  <si>
    <t>Modernizimi dhe pajisja me teknologji digjitale te sallave konferenciale dhe salles plenare</t>
  </si>
  <si>
    <t>Kodi I projektit</t>
  </si>
  <si>
    <t>Buxheti i shpenzuar në % vjetor</t>
  </si>
  <si>
    <t xml:space="preserve"> Buxheti 2015</t>
  </si>
  <si>
    <t>Buxheti 2015</t>
  </si>
  <si>
    <t>Buxheti dhe Shpenzimet  2015</t>
  </si>
  <si>
    <t xml:space="preserve"> Buxheti 2016</t>
  </si>
  <si>
    <t>Planifikimi 2015</t>
  </si>
  <si>
    <t>Buxheti 2016</t>
  </si>
  <si>
    <t>Renovimi i nderteses dhe instalimeve ekzistuese</t>
  </si>
  <si>
    <t>Pajisje tjera</t>
  </si>
  <si>
    <t>Pajisje per ngrohje qendrore</t>
  </si>
  <si>
    <t>Blerja e skenereve</t>
  </si>
  <si>
    <t xml:space="preserve">Gjithsej subvencione dhe transfere </t>
  </si>
  <si>
    <t>Deputetët e Kuvendit</t>
  </si>
  <si>
    <t>4. c) DETAJET E SHPENZIMEVE SIPAS KODEVE EKONOMIKE</t>
  </si>
  <si>
    <t>MALLRA DHE SHËRBIME Emri i kategorisë ekonomike</t>
  </si>
  <si>
    <t>Planifikuar 2015</t>
  </si>
  <si>
    <t>Planifikuar 2016</t>
  </si>
  <si>
    <t>Shpenzimet e udhëtimit</t>
  </si>
  <si>
    <t>Shpenzime te udhetimit brenda vendit</t>
  </si>
  <si>
    <t>Shpenzime te udhetimit jashte vendit</t>
  </si>
  <si>
    <t>SHPENZIME KOMUNALE</t>
  </si>
  <si>
    <t>Uji</t>
  </si>
  <si>
    <t>Mbeturinat</t>
  </si>
  <si>
    <t>Ngrohja qëndrore</t>
  </si>
  <si>
    <t>Shpenzimet telefonike</t>
  </si>
  <si>
    <t>SHËRBIMET E TELEKOMUNIKIMIT</t>
  </si>
  <si>
    <t>Shpenzimet për internet</t>
  </si>
  <si>
    <t>Shpenzimet e telefonisë mobile</t>
  </si>
  <si>
    <t>Shpenzimet postare</t>
  </si>
  <si>
    <t>Shpenzimet e përdorimit të kabllit optik</t>
  </si>
  <si>
    <t>SHPENZIMET PËR SHËRBIME</t>
  </si>
  <si>
    <t>Shërbimet e arsimimit dhe trajnimit</t>
  </si>
  <si>
    <t>Shërbimet e përfaqësimit dhe avokaturës</t>
  </si>
  <si>
    <t>Shërbimet e ndryshme shëndetësore</t>
  </si>
  <si>
    <t>Shërbime të ndryshme intelektuale dhe këshillëdhënëse</t>
  </si>
  <si>
    <t>Shërbime shtypje jo marketing</t>
  </si>
  <si>
    <t>Shërbime kontraktuese tjera</t>
  </si>
  <si>
    <t>Shërbime teknike</t>
  </si>
  <si>
    <t>Shpenzimet për anëtarësim</t>
  </si>
  <si>
    <t>BLERJE E MOBILJEVE DHE PAISJEVE (ME PAK SE 1000 EURO) (NENTOTALI)</t>
  </si>
  <si>
    <t>Mobilje (me pak se 1000 euro)</t>
  </si>
  <si>
    <t>Telefona (me pak se 1000 euro)</t>
  </si>
  <si>
    <t>Kompjuterë (me pak se 1000 euro)</t>
  </si>
  <si>
    <t>Harduer për teknologji informative (me pak se 1000 euro)</t>
  </si>
  <si>
    <t>Makina fotokopjuese (me pak se 1000 euro)</t>
  </si>
  <si>
    <t>Pajisje speciale mjeksore (me pak se 1000 euro)</t>
  </si>
  <si>
    <t>Pajisje te shërbimit policor (me pak se 1000 euro)</t>
  </si>
  <si>
    <t>Pajisje trafiku (me pak se 1000 euro)</t>
  </si>
  <si>
    <t>Pajisje tjera (me pak se 1000 euro)</t>
  </si>
  <si>
    <t>BLERJE TJERA - MALLRA DHE SHERBIME (NENTOTALI)</t>
  </si>
  <si>
    <t>Furnizime për zyrë</t>
  </si>
  <si>
    <t>Furnizime me ushqim dhe pije (jo dreka zyrtare)</t>
  </si>
  <si>
    <t>Furnizime mjekësore</t>
  </si>
  <si>
    <t>Furnizime pastrimi</t>
  </si>
  <si>
    <t>Furnizim me veshmbathje</t>
  </si>
  <si>
    <t>Akomodimi</t>
  </si>
  <si>
    <t>Municion dhe armë zjarri</t>
  </si>
  <si>
    <t>Tiketat siguruese(banderollat)</t>
  </si>
  <si>
    <t>Bllombat</t>
  </si>
  <si>
    <t>DERIVATET DHE LËNDËT DJEGËSE (NENTOTALI)</t>
  </si>
  <si>
    <t>Vaj</t>
  </si>
  <si>
    <t>Nafte per ngrohje qendrore</t>
  </si>
  <si>
    <t>Vaj per ngrohje</t>
  </si>
  <si>
    <t>Mazut</t>
  </si>
  <si>
    <t>Qymyr</t>
  </si>
  <si>
    <t>Dru</t>
  </si>
  <si>
    <t>Derivate per gjenerator</t>
  </si>
  <si>
    <t>Karburant per vetura</t>
  </si>
  <si>
    <t>LLOGARITE E AVANSIT (NENTOTALI)</t>
  </si>
  <si>
    <t>Avas per para te imeta (p.cash)</t>
  </si>
  <si>
    <t>Avans per udhetime zyrtare</t>
  </si>
  <si>
    <t>Avanc</t>
  </si>
  <si>
    <t>Avans per mallra dhe sherbime</t>
  </si>
  <si>
    <t>Avanc - per ambasadat</t>
  </si>
  <si>
    <t>SHERBIMET E REGJISTRIMIT DHE SIGURIMEVE (NENTOTALI)</t>
  </si>
  <si>
    <t>Regjistrimi dhe Sigurimi i automjeteve</t>
  </si>
  <si>
    <t>Sigurimi i ndertesave dhe tjera</t>
  </si>
  <si>
    <t>MIRËMBAJTJA (NENTOTALI)</t>
  </si>
  <si>
    <t>Mirembajtja dhe riparimi i automjeteve</t>
  </si>
  <si>
    <t>Mirembajtja e ndertesave</t>
  </si>
  <si>
    <t>Mirëmbajtja e Teknologjisë Informative</t>
  </si>
  <si>
    <t>Mirembajtja e mobileve dhe paisjeve</t>
  </si>
  <si>
    <t>SHPENZIMET E MARKETINGUT (NENTOTALI)</t>
  </si>
  <si>
    <t>Reklamat dhe konkurset</t>
  </si>
  <si>
    <t>Botimet e publikimeve</t>
  </si>
  <si>
    <t>Shpenzimet per informim publik</t>
  </si>
  <si>
    <t>SHPENZIMET E PËRFAQËSIMIT (NENTOTALI)</t>
  </si>
  <si>
    <t>Drekat zyrtare</t>
  </si>
  <si>
    <t>Vendime gjyqesore</t>
  </si>
  <si>
    <t>Rryma</t>
  </si>
  <si>
    <t xml:space="preserve"> </t>
  </si>
  <si>
    <t>Totali</t>
  </si>
  <si>
    <t>Buxheti i rishikuar 2016</t>
  </si>
  <si>
    <t>Rishkimi 2016</t>
  </si>
  <si>
    <t>Buxheti i rishikuar</t>
  </si>
  <si>
    <t>VII</t>
  </si>
  <si>
    <t>Shpenzimet 9 mujor 2015</t>
  </si>
  <si>
    <t>Shpenzimet per 9 mujor</t>
  </si>
  <si>
    <t>Buxheti i shpenzuar në % - 9 mujor</t>
  </si>
  <si>
    <t>Shpenzimet 9 mujore</t>
  </si>
  <si>
    <t>Shpenzimet  9 mujore</t>
  </si>
  <si>
    <t>Shpenzimet   9 mujore</t>
  </si>
  <si>
    <t>Buxheti 9 mujor per paga</t>
  </si>
  <si>
    <t>Sistemi i menaxhimit te objektit</t>
  </si>
  <si>
    <t>Shpenzimet IX- mujore 2015</t>
  </si>
  <si>
    <t>Shpenzimet  IX- mujore 2016</t>
  </si>
  <si>
    <t>Provizioni për tarifa të ndryshme</t>
  </si>
  <si>
    <t>Buxheti vjetor me Ligjin e Buxhetit 05/L-071</t>
  </si>
  <si>
    <t>Buxheti dhe Shpenzimet  2016</t>
  </si>
  <si>
    <t>Buxheti i ndarë për 9 mujor</t>
  </si>
  <si>
    <t>Rishikimi I buxhetit - Ligji nr.05/L-109</t>
  </si>
  <si>
    <t>Shpenzimet për 9 mujor</t>
  </si>
  <si>
    <t>01.07.2016</t>
  </si>
  <si>
    <t>30.09.2016</t>
  </si>
  <si>
    <t>Anetaret e Kuvendit</t>
  </si>
  <si>
    <r>
      <t xml:space="preserve">                    </t>
    </r>
    <r>
      <rPr>
        <b/>
        <sz val="10"/>
        <color indexed="8"/>
        <rFont val="Arial"/>
        <charset val="1"/>
      </rPr>
      <t>Pagat dhe Meditjet</t>
    </r>
    <r>
      <rPr>
        <b/>
        <sz val="10"/>
        <color indexed="8"/>
        <rFont val="Arial"/>
        <charset val="1"/>
      </rPr>
      <t xml:space="preserve">                 Kodi buxhetor: </t>
    </r>
    <r>
      <rPr>
        <b/>
        <sz val="10"/>
        <color indexed="8"/>
        <rFont val="Arial"/>
        <charset val="1"/>
      </rPr>
      <t>11000</t>
    </r>
  </si>
  <si>
    <t>Nr</t>
  </si>
  <si>
    <t xml:space="preserve">Pershkrimi
</t>
  </si>
  <si>
    <t>Shuma e  paguar</t>
  </si>
  <si>
    <t>Data e pagesës</t>
  </si>
  <si>
    <t>Emri</t>
  </si>
  <si>
    <t>29/07/2016</t>
  </si>
  <si>
    <t xml:space="preserve">Pagat e Korrikut </t>
  </si>
  <si>
    <t>31/08/2016</t>
  </si>
  <si>
    <t xml:space="preserve">Pagat e Gushtit </t>
  </si>
  <si>
    <t>30/09/2016</t>
  </si>
  <si>
    <t xml:space="preserve">Pagat e Shtatorit </t>
  </si>
  <si>
    <r>
      <t xml:space="preserve">                    </t>
    </r>
    <r>
      <rPr>
        <b/>
        <sz val="10"/>
        <color indexed="8"/>
        <rFont val="Arial"/>
        <charset val="1"/>
      </rPr>
      <t>Akomodimi gjate udhëtimit zyrtar brenda vendit</t>
    </r>
    <r>
      <rPr>
        <b/>
        <sz val="10"/>
        <color indexed="8"/>
        <rFont val="Arial"/>
        <charset val="1"/>
      </rPr>
      <t xml:space="preserve">                 Kodi buxhetor: </t>
    </r>
    <r>
      <rPr>
        <b/>
        <sz val="10"/>
        <color indexed="8"/>
        <rFont val="Arial"/>
        <charset val="1"/>
      </rPr>
      <t>13132</t>
    </r>
  </si>
  <si>
    <t>Akomod.gjate uz.me 23 qershor 2016, me vendim nr.05-V-365</t>
  </si>
  <si>
    <t>16/08/2016</t>
  </si>
  <si>
    <t>08/09/2016</t>
  </si>
  <si>
    <t>Akomodim UZ br.vendit 03 qershor 2016 , me vendim nr.05-V-319</t>
  </si>
  <si>
    <t>09/09/2016</t>
  </si>
  <si>
    <t>EMERALD</t>
  </si>
  <si>
    <r>
      <t xml:space="preserve">                    </t>
    </r>
    <r>
      <rPr>
        <b/>
        <sz val="10"/>
        <color indexed="8"/>
        <rFont val="Arial"/>
        <charset val="1"/>
      </rPr>
      <t>Shpenzimet e udhëtimit zyrtar jashtë vendit</t>
    </r>
    <r>
      <rPr>
        <b/>
        <sz val="10"/>
        <color indexed="8"/>
        <rFont val="Arial"/>
        <charset val="1"/>
      </rPr>
      <t xml:space="preserve">                 Kodi buxhetor: </t>
    </r>
    <r>
      <rPr>
        <b/>
        <sz val="10"/>
        <color indexed="8"/>
        <rFont val="Arial"/>
        <charset val="1"/>
      </rPr>
      <t>13140</t>
    </r>
  </si>
  <si>
    <t>Shpenzime te udhetimit - Bileta per Safete Hadergjonaj , Ganimete Musliu, Adem Grabovci , Besa Gaxheri me 8-12 qershor 2016, me vendim nr.05-V-337</t>
  </si>
  <si>
    <t>07/07/2016</t>
  </si>
  <si>
    <t>AS TRAVEL CLUB SHPK</t>
  </si>
  <si>
    <t>13/07/2016</t>
  </si>
  <si>
    <t>25/07/2016</t>
  </si>
  <si>
    <t>Shp.te udhetimit - Bileta per Sadri Feratin 8-11 maj 2016, me vendim nr.05-V-306</t>
  </si>
  <si>
    <t>08/08/2016</t>
  </si>
  <si>
    <t>Shpenzime te udhetimit - Bileta per Enver Hoxhaj me 3-10 Korrik 2016</t>
  </si>
  <si>
    <r>
      <t xml:space="preserve">                    </t>
    </r>
    <r>
      <rPr>
        <b/>
        <sz val="10"/>
        <color indexed="8"/>
        <rFont val="Arial"/>
        <charset val="1"/>
      </rPr>
      <t>Mëditja e udhëtimit zyrtar jashtë vendit</t>
    </r>
    <r>
      <rPr>
        <b/>
        <sz val="10"/>
        <color indexed="8"/>
        <rFont val="Arial"/>
        <charset val="1"/>
      </rPr>
      <t xml:space="preserve">                 Kodi buxhetor: </t>
    </r>
    <r>
      <rPr>
        <b/>
        <sz val="10"/>
        <color indexed="8"/>
        <rFont val="Arial"/>
        <charset val="1"/>
      </rPr>
      <t>13141</t>
    </r>
  </si>
  <si>
    <t>Meditje uz.Shqiperi me 19-21 qershor 2016, me vendim nr.05-V-343</t>
  </si>
  <si>
    <t>04/07/2016</t>
  </si>
  <si>
    <t>Nait Hasani</t>
  </si>
  <si>
    <t>Salih Morina</t>
  </si>
  <si>
    <t>Shpejtim Bulliqi</t>
  </si>
  <si>
    <t>Bekim Haxhiu</t>
  </si>
  <si>
    <t>Meditje uz.Shqiperi me 23-27 qershor 2016 me vendim nr.05-V346</t>
  </si>
  <si>
    <t>06/07/2016</t>
  </si>
  <si>
    <t>Meditje UZ Gjermani 3-7 qershor 2016, me vendim nr.05-V-331</t>
  </si>
  <si>
    <t>Meditje UZ Mali i Zi me 24-26 qershor 2016, me vendim nr.05-V-349</t>
  </si>
  <si>
    <t>Aida Derguti</t>
  </si>
  <si>
    <t>Meditje uz. Mali i Zi me 24-26 qershor 2016, me vendim nr.05-V-349</t>
  </si>
  <si>
    <t>08/07/2016</t>
  </si>
  <si>
    <t>Blerta Deliu Kodra</t>
  </si>
  <si>
    <t>Meditje uz.Mali i Zi 24-26 qershor 2016, me vendim nr.05-V-349</t>
  </si>
  <si>
    <t>Arben Gashi</t>
  </si>
  <si>
    <t>Meditje UZ Mali i Zi me 24-26 qershor 2016  me vendim nr.05-V-349</t>
  </si>
  <si>
    <t>Donika Kadaj Bujupi</t>
  </si>
  <si>
    <t>Meditje uz.Bullgari me 22-25 qershor 2016 ,e me vendim nr.05-V-344</t>
  </si>
  <si>
    <t>Sadri Ferati</t>
  </si>
  <si>
    <t>Meditje uz.Turqi me 22-24 qershor 2016, me vendim nr.05-V-345</t>
  </si>
  <si>
    <t>Fikrim Damka</t>
  </si>
  <si>
    <t>Meditje uz .Francë me 19-24 qershor 2016, me vendim nr.05-V-339/2</t>
  </si>
  <si>
    <t>14/07/2016</t>
  </si>
  <si>
    <t>Xhavit Haliti</t>
  </si>
  <si>
    <t>Meditje uz. Francë me 19-24 qershor 2016, me vendim nr.05-V-339/2</t>
  </si>
  <si>
    <t xml:space="preserve">Meditje uz.Shqiperi me 26-29 qershor 2016, me vndim nr.05-V-347
</t>
  </si>
  <si>
    <t>Flora Brovina</t>
  </si>
  <si>
    <t>Meditje uz.Shqiperi me 26-29 qershor 2016, me vndim nr.05-V-347</t>
  </si>
  <si>
    <t>Hatim Baxhaku</t>
  </si>
  <si>
    <t xml:space="preserve">Meditje uz.Austri me 28 qershor -2 korrik 2016, me vendim nr.05-V-335 
</t>
  </si>
  <si>
    <t>Alma Lama</t>
  </si>
  <si>
    <t>26/07/2016</t>
  </si>
  <si>
    <t>Meditje UZ Maqedoni me 1-3 korrik 2016, sipas vendimit 05-V-352</t>
  </si>
  <si>
    <t>28/07/2016</t>
  </si>
  <si>
    <t>Zenun Pajaziti</t>
  </si>
  <si>
    <t>Meditje UZ Mali i Zi me 24-26 qershor 2016, sipas   vendimit nr.05-V-349</t>
  </si>
  <si>
    <t>Teuta Haxhiu</t>
  </si>
  <si>
    <t>Meditje UZ Kroaci me 20-22 qershor 2016, me vendim nr.05-V-341</t>
  </si>
  <si>
    <t>Meditje uz.Kroaci me 1-3 gusht 2016, me vendim nr.05-V-361</t>
  </si>
  <si>
    <t>09/08/2016</t>
  </si>
  <si>
    <t>Kujtim Paçaku</t>
  </si>
  <si>
    <t xml:space="preserve">Meditje uz.Serbi me 24 qershor 2016, me vendim nr.05-V-348
</t>
  </si>
  <si>
    <t>Meditje uz.Serbi me 24 qershor 2016, me vendim nr.05-V-348</t>
  </si>
  <si>
    <t>Xhevahire Izmaku</t>
  </si>
  <si>
    <t>Salihe Mustafa</t>
  </si>
  <si>
    <t>Mexhide Mjaku Topalli</t>
  </si>
  <si>
    <t>Meditje UZ Mali i Zi  me 23-26 gusht 2016, me vendim nr.05-V-374</t>
  </si>
  <si>
    <t>Danush Ademi</t>
  </si>
  <si>
    <t>15/09/2016</t>
  </si>
  <si>
    <t>16/09/2016</t>
  </si>
  <si>
    <t>Meditje UZ Itali me 3-5 shator 2016, vendim nr.05-V-380</t>
  </si>
  <si>
    <t>Meditje uz.Londer me 7-9 shtator 2016, me vendim nr.05-V-376/2</t>
  </si>
  <si>
    <t>Besim Beqaj</t>
  </si>
  <si>
    <t>22/09/2016</t>
  </si>
  <si>
    <t>Meditje UZ Shqiperi me 16-18 shtator 2016, me vendim nr.05-V-391</t>
  </si>
  <si>
    <t>26/09/2016</t>
  </si>
  <si>
    <t>Albulena Haxhiu</t>
  </si>
  <si>
    <t>Meditje UZ Shqiperi me 16-18 shtator 2016 me vendim nr.05-V-391</t>
  </si>
  <si>
    <t>Valdete Bajrami</t>
  </si>
  <si>
    <t>Meditje UZ Serbi me 15-17 shtator 2016, me vendim nr.05-V-388</t>
  </si>
  <si>
    <t>23/09/2016</t>
  </si>
  <si>
    <t>Bislim Zogaj</t>
  </si>
  <si>
    <t>Njomza Emini</t>
  </si>
  <si>
    <t>Meditje UZ Londer me 04-10 shtator 2016,me vendim nr.05-V-379</t>
  </si>
  <si>
    <t>Vjosa Osmani</t>
  </si>
  <si>
    <t>27/09/2016</t>
  </si>
  <si>
    <t>Meditje UZ Itali me 2-5 shtator 2016, me vendim nr.05-V-397</t>
  </si>
  <si>
    <t>28/09/2016</t>
  </si>
  <si>
    <t>Meditje UZ Itali me 02-05 shtator 2016 , sipas 05-V-397</t>
  </si>
  <si>
    <t>25/08/2016</t>
  </si>
  <si>
    <t xml:space="preserve">Meditje uz.SHBA me 24-30 korrik 2016, sipas aprovimit 
</t>
  </si>
  <si>
    <t>Kadri Veseli</t>
  </si>
  <si>
    <t xml:space="preserve">Meditje uz.Itali me 2-5 shtator 2016, sipas aprovimit </t>
  </si>
  <si>
    <r>
      <t xml:space="preserve">                    </t>
    </r>
    <r>
      <rPr>
        <b/>
        <sz val="10"/>
        <color indexed="8"/>
        <rFont val="Arial"/>
        <charset val="1"/>
      </rPr>
      <t>Akomodim gjate udhëtimit zyrtar jashtë vendit</t>
    </r>
    <r>
      <rPr>
        <b/>
        <sz val="10"/>
        <color indexed="8"/>
        <rFont val="Arial"/>
        <charset val="1"/>
      </rPr>
      <t xml:space="preserve">                 Kodi buxhetor: </t>
    </r>
    <r>
      <rPr>
        <b/>
        <sz val="10"/>
        <color indexed="8"/>
        <rFont val="Arial"/>
        <charset val="1"/>
      </rPr>
      <t>13142</t>
    </r>
  </si>
  <si>
    <t>12/07/2016</t>
  </si>
  <si>
    <t>D.TH.Aida Derguti</t>
  </si>
  <si>
    <t xml:space="preserve">Akomod.gjate uz.Austri me 28 qershor -2 korrik 2016, me vendim nr.05-V-335 
</t>
  </si>
  <si>
    <t xml:space="preserve">Akomod.gjate uz.Kroaci me 1-3 gusht 2016, me vendim nr.05-V-361
</t>
  </si>
  <si>
    <t>D.TH. Valon Xhaferi</t>
  </si>
  <si>
    <t>27/07/2016</t>
  </si>
  <si>
    <t>D.TH Xhavit Haliti</t>
  </si>
  <si>
    <t>13/09/2016</t>
  </si>
  <si>
    <t>29/09/2016</t>
  </si>
  <si>
    <r>
      <t xml:space="preserve">                    </t>
    </r>
    <r>
      <rPr>
        <b/>
        <sz val="10"/>
        <color indexed="8"/>
        <rFont val="Arial"/>
        <charset val="1"/>
      </rPr>
      <t>Shpenzime tjera te udhëtimit zyrtar jashte vendit</t>
    </r>
    <r>
      <rPr>
        <b/>
        <sz val="10"/>
        <color indexed="8"/>
        <rFont val="Arial"/>
        <charset val="1"/>
      </rPr>
      <t xml:space="preserve">                 Kodi buxhetor: </t>
    </r>
    <r>
      <rPr>
        <b/>
        <sz val="10"/>
        <color indexed="8"/>
        <rFont val="Arial"/>
        <charset val="1"/>
      </rPr>
      <t>13143</t>
    </r>
  </si>
  <si>
    <t>Shpenz.tjera uz.Austri me 28 qershor -2 korrik 2016, me vendim nr.05-V-335</t>
  </si>
  <si>
    <t>Shpenz.tjera uz. Francë me 19-24 qershor 2016, me vendim nr.05-V-339/2</t>
  </si>
  <si>
    <t xml:space="preserve">Shpenzime tjera UZ .Londer me 7-9 shtator 2016, me vendim nr.05-V-376/2
</t>
  </si>
  <si>
    <t xml:space="preserve">Shpenz.tjera uz.SHBA me 24-30 korrik 2016, sipas aprovimit 
</t>
  </si>
  <si>
    <t>D.TH Kadri Veseli</t>
  </si>
  <si>
    <t xml:space="preserve">Shpenz.uz.Itali me 2-5 shtator 2016, sipas aprovimit </t>
  </si>
  <si>
    <r>
      <t xml:space="preserve">                    </t>
    </r>
    <r>
      <rPr>
        <b/>
        <sz val="10"/>
        <color indexed="8"/>
        <rFont val="Arial"/>
        <charset val="1"/>
      </rPr>
      <t>Shpenzime tjera telefonike Vala 900</t>
    </r>
    <r>
      <rPr>
        <b/>
        <sz val="10"/>
        <color indexed="8"/>
        <rFont val="Arial"/>
        <charset val="1"/>
      </rPr>
      <t xml:space="preserve">                 Kodi buxhetor: </t>
    </r>
    <r>
      <rPr>
        <b/>
        <sz val="10"/>
        <color indexed="8"/>
        <rFont val="Arial"/>
        <charset val="1"/>
      </rPr>
      <t>13320</t>
    </r>
  </si>
  <si>
    <t>Mbushje Vala</t>
  </si>
  <si>
    <t>POSTELEKOMI I KOSOVES SHA VALA PRI PAID</t>
  </si>
  <si>
    <t>Shpenz.tel.mobile</t>
  </si>
  <si>
    <t xml:space="preserve">Shpenz.tel.mobile </t>
  </si>
  <si>
    <t>VALA</t>
  </si>
  <si>
    <t>Shp.tel.mobile</t>
  </si>
  <si>
    <t>Shp.tel.mobile- Mbushje Vala</t>
  </si>
  <si>
    <t>Shpenz.tel .mobile- Prill</t>
  </si>
  <si>
    <t>Vala</t>
  </si>
  <si>
    <r>
      <t xml:space="preserve">                    </t>
    </r>
    <r>
      <rPr>
        <b/>
        <sz val="10"/>
        <color indexed="8"/>
        <rFont val="Arial"/>
        <charset val="1"/>
      </rPr>
      <t>Shërbime tjera kontraktuese</t>
    </r>
    <r>
      <rPr>
        <b/>
        <sz val="10"/>
        <color indexed="8"/>
        <rFont val="Arial"/>
        <charset val="1"/>
      </rPr>
      <t xml:space="preserve">                 Kodi buxhetor: </t>
    </r>
    <r>
      <rPr>
        <b/>
        <sz val="10"/>
        <color indexed="8"/>
        <rFont val="Arial"/>
        <charset val="1"/>
      </rPr>
      <t>13460</t>
    </r>
  </si>
  <si>
    <t>05/09/2016</t>
  </si>
  <si>
    <t>GRANT THORNTON LLC</t>
  </si>
  <si>
    <t>Sherbime tjera - Perkthim</t>
  </si>
  <si>
    <t>GLOBAL CONSULTING DEVELOPMENT</t>
  </si>
  <si>
    <t>Sherbime tjera - Vizë me vendim nr.05-V-362</t>
  </si>
  <si>
    <t>26/08/2016</t>
  </si>
  <si>
    <t xml:space="preserve">Sherb.tjera - Pass. Diplomatike per Glauk Konjufca  </t>
  </si>
  <si>
    <t>04/08/2016</t>
  </si>
  <si>
    <t>MPB</t>
  </si>
  <si>
    <t>Sherb.tjera - Pass. Diplomatike per Vjosa Osmani Sadriu</t>
  </si>
  <si>
    <t>Sherbime tjera me 4 qershor 2016, me vendim nr.05-V-319</t>
  </si>
  <si>
    <t>HIB PETROL SHPK</t>
  </si>
  <si>
    <t>Sherb.tjera - Pass. Diplomatike per Slobodan Petrovic</t>
  </si>
  <si>
    <t xml:space="preserve">Sherb.tjera - Pass. Diplomatike per Ramiz Kelmendi </t>
  </si>
  <si>
    <t xml:space="preserve">Sherb.tjera - Pass. Diplomatike per Shukri Buja </t>
  </si>
  <si>
    <t xml:space="preserve">Sherbime tjera - Pas.Diplomatike per Xhevahire Izmakun </t>
  </si>
  <si>
    <t xml:space="preserve">Sherbime tjera - Pas.Diplomatike per Besim Beqaj </t>
  </si>
  <si>
    <t>KOMPANIA E SIGURIMEVE PRISIG SHA</t>
  </si>
  <si>
    <t xml:space="preserve">Sherb.tjera - Pass. Diplomatike per Ali Berishen 
</t>
  </si>
  <si>
    <r>
      <t xml:space="preserve">                    </t>
    </r>
    <r>
      <rPr>
        <b/>
        <sz val="10"/>
        <color indexed="8"/>
        <rFont val="Arial"/>
        <charset val="1"/>
      </rPr>
      <t>Drekat zyrtare</t>
    </r>
    <r>
      <rPr>
        <b/>
        <sz val="10"/>
        <color indexed="8"/>
        <rFont val="Arial"/>
        <charset val="1"/>
      </rPr>
      <t xml:space="preserve">                 Kodi buxhetor: </t>
    </r>
    <r>
      <rPr>
        <b/>
        <sz val="10"/>
        <color indexed="8"/>
        <rFont val="Arial"/>
        <charset val="1"/>
      </rPr>
      <t>14310</t>
    </r>
  </si>
  <si>
    <t>Dreke zyrtare</t>
  </si>
  <si>
    <t xml:space="preserve">Drekë zyrtare e shtruar me 27 qershor 2016 nga Komis.P.B.S.M te FSK-se </t>
  </si>
  <si>
    <t>AMAZONA NH</t>
  </si>
  <si>
    <t>Drekë zyrtare e shtruar nga Komis.A.Sh.T.K.R.S. me 17 qershor 2016, me vendim nr.06/2016</t>
  </si>
  <si>
    <t>METROPOLI SHPK</t>
  </si>
  <si>
    <t>Dreke zyrtare e organizuar per Lutjet te Mengjesit me 18-26 qershor 2016, me vendim 05-V-320</t>
  </si>
  <si>
    <t>LIBURNIA</t>
  </si>
  <si>
    <t>Vila Park</t>
  </si>
  <si>
    <t>Drekë zyrtare e shtruar nga deputeti Kujtim Paçaku me 3 korrik 2016 , me vendim nr.05-V-354</t>
  </si>
  <si>
    <t>KRISTAL</t>
  </si>
  <si>
    <t>Sherbime te bufesë-Maj</t>
  </si>
  <si>
    <t>SHQIPONJA</t>
  </si>
  <si>
    <t xml:space="preserve">Dreke zyrtare e shtruar nga kryetari i Kuvendit te Kosoves me 20 maj 2016, sipas aprovimit </t>
  </si>
  <si>
    <t>SOFRA - BEZI</t>
  </si>
  <si>
    <t>Dreke zyrtare e shtruar me 15 qershor 2016, sipas apovimit</t>
  </si>
  <si>
    <t>TAFFANY 05</t>
  </si>
  <si>
    <t xml:space="preserve">Dreke zyrtare e shtruar me 14 qershor 2016, sipas aprovimit </t>
  </si>
  <si>
    <t>GAGI CAFFE</t>
  </si>
  <si>
    <t xml:space="preserve">Dreke zyrtare e shtruar me 21 qershor 2016, sipas aprovimit </t>
  </si>
  <si>
    <t xml:space="preserve">Drekë zyrtare e shtruar me 20 qershor 2016, sipas aporivmit </t>
  </si>
  <si>
    <t>BASILICO SH.P.K</t>
  </si>
  <si>
    <t xml:space="preserve">Dreke zyrtare e shtruar me 13 qershor 2016, sipas aprovimit </t>
  </si>
  <si>
    <t xml:space="preserve">Dreke zyrtare me 23 qershor 2016, sipas aprovimit </t>
  </si>
  <si>
    <t>D.P.H. "IBRI"</t>
  </si>
  <si>
    <t xml:space="preserve">Dreke zyrtare e shtruar nga Kryetari i Kuvendit me 5 Korrik 2016,sipas aprovimit </t>
  </si>
  <si>
    <t>Dreke zyrtare me 12.07.2016 sipas vendimit</t>
  </si>
  <si>
    <t>BUJANA</t>
  </si>
  <si>
    <t>Dreke zyrtare me 1 qershor 2016, me vendim nr.05-V-321</t>
  </si>
  <si>
    <t>Soma SH.P.K</t>
  </si>
  <si>
    <t>RRON</t>
  </si>
  <si>
    <t>Dreke zyrtare me 2 qershor 2016, me vendim nr.05-V-321</t>
  </si>
  <si>
    <t>TIFFANY 05</t>
  </si>
  <si>
    <t xml:space="preserve">Drekë zyrtare me 4 korrik 2016, sipas aprovimit </t>
  </si>
  <si>
    <t xml:space="preserve">Dreke zyrtare me 23 qershor 2016 sipas aprovimit </t>
  </si>
  <si>
    <t xml:space="preserve">Drekë zyrtare me 26 maj 2016, sipas aprovimit </t>
  </si>
  <si>
    <t>Liburnia</t>
  </si>
  <si>
    <t xml:space="preserve">Dreke zyrtare me 27 qershor 2016, sipas aprovimit </t>
  </si>
  <si>
    <t>GIZZI DPH</t>
  </si>
  <si>
    <t>Dreke Zyrtare</t>
  </si>
  <si>
    <t>Dreke Zyrtare e shtruar me 16 maj 2016, me vendim nr.05-V-299</t>
  </si>
  <si>
    <t>Hamam JAZZ NSH</t>
  </si>
  <si>
    <t>Dreke Zyrtare e shtruar 4 qershor 2016, me vendim nr.05-V-319</t>
  </si>
  <si>
    <t>Drekë zyrtare me 13 shtator 2016, me vendim nr.31-V-2016</t>
  </si>
  <si>
    <t>BOULEVARD SHPK</t>
  </si>
  <si>
    <t>Dreke Zyrtare me 19 shtator 216, e shtruar nga Konisioni per Bujqesi ,Pylltari , zhvillim Rural, Mjedis dhe Planifikim Hapsinorë , me vendim nr.44</t>
  </si>
  <si>
    <t>Dreke Zyrtare e shtruar nga Komis.per Shendetesi Pune dhe Mireqene Sociale me 20 shtator 2016 me vendim nr.14</t>
  </si>
  <si>
    <t xml:space="preserve">Dreke Zyrtare e shtruar me 03 gusht 2016, sipas aprovimit </t>
  </si>
  <si>
    <t>Dreke Zyrtare  me 26 shtator 2016 sipas aprovimit</t>
  </si>
  <si>
    <t>DPH "GIZI"</t>
  </si>
  <si>
    <t xml:space="preserve">Dreke Zyrtare e shtruar me 8 gusht 2016, sipas aprovimit </t>
  </si>
  <si>
    <t>Emerald-HIB Petrol</t>
  </si>
  <si>
    <t xml:space="preserve">Dreke Zyrtare  e shturar me 4 gusht 2016 sipas aprovimit </t>
  </si>
  <si>
    <t xml:space="preserve">Dreke Zyrtare me 9 gusht 2016, sipas aprovimit </t>
  </si>
  <si>
    <t xml:space="preserve">Dreke Zyrtare e shtruar me 2 gusht 2016, sipas aprovimit </t>
  </si>
  <si>
    <t>SHPK "RRON"</t>
  </si>
  <si>
    <t xml:space="preserve">Dreke Zyrtare e shtruar 19 gusht 2016, sipas aprovimit </t>
  </si>
  <si>
    <t>GAGI CAFE</t>
  </si>
  <si>
    <t xml:space="preserve">Dreke Zyrtare e shtruar me 1 prill 2016, sipas aprovimit </t>
  </si>
  <si>
    <t>Emerald-HIB PETROL</t>
  </si>
  <si>
    <t xml:space="preserve">Dreke Zyrtare 11 gusht 2016 sipas aprovimit </t>
  </si>
  <si>
    <t>PELLUMBI</t>
  </si>
  <si>
    <t xml:space="preserve">Dreke Zyrtare e shtruar 20 shtator 2016 sipas aprovimit </t>
  </si>
  <si>
    <t>ULTRA S</t>
  </si>
  <si>
    <t>06/09/2016</t>
  </si>
  <si>
    <t>07/09/2016</t>
  </si>
  <si>
    <t>ULTRA S SH P K</t>
  </si>
  <si>
    <r>
      <t xml:space="preserve">                    </t>
    </r>
    <r>
      <rPr>
        <b/>
        <sz val="10"/>
        <color indexed="8"/>
        <rFont val="Arial"/>
        <charset val="1"/>
      </rPr>
      <t>Subvencionet për entitetet publike</t>
    </r>
    <r>
      <rPr>
        <b/>
        <sz val="10"/>
        <color indexed="8"/>
        <rFont val="Arial"/>
        <charset val="1"/>
      </rPr>
      <t xml:space="preserve">                 Kodi buxhetor: </t>
    </r>
    <r>
      <rPr>
        <b/>
        <sz val="10"/>
        <color indexed="8"/>
        <rFont val="Arial"/>
        <charset val="1"/>
      </rPr>
      <t>21110</t>
    </r>
  </si>
  <si>
    <t>23/08/2016</t>
  </si>
  <si>
    <t>24/08/2016</t>
  </si>
  <si>
    <t>Subvencione me vendim nr.05-V-371</t>
  </si>
  <si>
    <t>Subvencione me vendim nr.05-V-367</t>
  </si>
  <si>
    <t>KOSOVO THINK TANK</t>
  </si>
  <si>
    <r>
      <t xml:space="preserve">                    </t>
    </r>
    <r>
      <rPr>
        <b/>
        <sz val="10"/>
        <color indexed="8"/>
        <rFont val="Arial"/>
        <charset val="1"/>
      </rPr>
      <t>Pagesat për përfituesit individualë</t>
    </r>
    <r>
      <rPr>
        <b/>
        <sz val="10"/>
        <color indexed="8"/>
        <rFont val="Arial"/>
        <charset val="1"/>
      </rPr>
      <t xml:space="preserve">                 Kodi buxhetor: </t>
    </r>
    <r>
      <rPr>
        <b/>
        <sz val="10"/>
        <color indexed="8"/>
        <rFont val="Arial"/>
        <charset val="1"/>
      </rPr>
      <t>22200</t>
    </r>
  </si>
  <si>
    <t>19/08/2016</t>
  </si>
  <si>
    <t>Subvencion me vendim nr.05-V-375</t>
  </si>
  <si>
    <t>Mevlude Ademi</t>
  </si>
  <si>
    <t>Jasica Marica (Zhivkica Jancic)</t>
  </si>
  <si>
    <t>Ilire Bunjaku Thaqi (Dafina Thaqi)</t>
  </si>
  <si>
    <t>Kimete Borica (Irena Borinca)</t>
  </si>
  <si>
    <t>Bedri Hoxhaj (Almira Hoxhaj)</t>
  </si>
  <si>
    <t>Shpenz.te transp.brenda vendit</t>
  </si>
  <si>
    <t>BESIANA TRAVELL SHPK</t>
  </si>
  <si>
    <t>Shpenzime te udhetimit - Bileta per Vahide Grajçevci me 18-22 maj 2016, me vendim nr.SP,96/2016</t>
  </si>
  <si>
    <t>Meditje uz.Serbi me 24 qershor 2016, me vendim nr.SP,122/2016</t>
  </si>
  <si>
    <t>Ergyl Emra</t>
  </si>
  <si>
    <t>Meditje uz.Shqiperi me 23-26 qershor 2016, me vendim nr.SP,117/2016</t>
  </si>
  <si>
    <t>Besim Haliti</t>
  </si>
  <si>
    <t>Meditje UZ Mali i Zi me 27-29 qershor 2016, me vendim nr.SP,124/2016</t>
  </si>
  <si>
    <t>Naim Salihu</t>
  </si>
  <si>
    <t>Meditje UZ Maqedoni me 1-3 korrik 2016, me vendim nr.SP,126/2016</t>
  </si>
  <si>
    <t>Rrahim Llalloshi</t>
  </si>
  <si>
    <t>Meditje uz.Maqedoni me 7-9 korrik 2016, me vendim nr.SP,125/2016</t>
  </si>
  <si>
    <t>Fitore Zeneli</t>
  </si>
  <si>
    <t>Meditje UZ Maqedoni me 7dhe9 korrik 2016</t>
  </si>
  <si>
    <t>Meditje UZ Slloveni me 13-16 korrik 2016, sipas vendimit SP,127/2016</t>
  </si>
  <si>
    <t>Mirjeta Heta</t>
  </si>
  <si>
    <t>Meditje UZ Shqiperi 21 korrik 2016,me vendim nr.SP,129/2016</t>
  </si>
  <si>
    <t>Arsim Shala</t>
  </si>
  <si>
    <t xml:space="preserve">Meditje uz.Maqedoni me 01-03 gusht 2016, sipas aprovimit </t>
  </si>
  <si>
    <t>Meditje uz.Shqiperi me 31 korrik 2016, me vendim nr.SP,132/2016</t>
  </si>
  <si>
    <t>Meditje uz .Maqedoni me 28 korrik 2016 me vendim SP,130/2016</t>
  </si>
  <si>
    <t>Fadil Svishta</t>
  </si>
  <si>
    <t xml:space="preserve">Meditje uz.SHBA me7-14 gusht 2016, me vendim nr.SP,128/2016 
</t>
  </si>
  <si>
    <t>Arben Lloshi</t>
  </si>
  <si>
    <t xml:space="preserve">Meditje uz.SHBA me7-14 gusht 2016, me vendim nr.SP,128/2016 </t>
  </si>
  <si>
    <t>Remzi Hoxha</t>
  </si>
  <si>
    <t>Nebahate Memishi</t>
  </si>
  <si>
    <t>Meditje UZ Maqedoni 16 gusht 2016 me vendim nr.SP,133/2016</t>
  </si>
  <si>
    <t>30/08/2016</t>
  </si>
  <si>
    <t>Agron Beqiri</t>
  </si>
  <si>
    <t>Meditje UZ Shqiperi me 25 gusht 2016, me vendim nr.SP,134/2016</t>
  </si>
  <si>
    <t>Bukurije Rukolli</t>
  </si>
  <si>
    <t>Meditje UZ Shqiperi 25 gusht 2016, me vendim nr.SP,134/2016</t>
  </si>
  <si>
    <t>Rexhep Plakolli</t>
  </si>
  <si>
    <t>Meditje uz.Shqiperi me 2-4 shtator 2016, me vendim nr.SP,135/2016</t>
  </si>
  <si>
    <t>Armend Ademaj</t>
  </si>
  <si>
    <t>Meditje uz.Shqiperi me 27 qershor 2016, me vendim nr.05-V-355</t>
  </si>
  <si>
    <t>Medite UZ Maqedoni  me 26 gusht 2016 me vendim nr.SP,136/2016</t>
  </si>
  <si>
    <t>Besim Krasniqi</t>
  </si>
  <si>
    <t>Meditje UZ Shqiperi me 9-11 shtator 2016, vendim nr.SP,138/2016</t>
  </si>
  <si>
    <t>Meditje UZ Shqiperi me 16-18 shtator 2016, me vendim nr.SP,142/2016</t>
  </si>
  <si>
    <t>Visar Krasniqi</t>
  </si>
  <si>
    <t>Meditje UZ Serbi me 15-17 shtator 2016, me vendim nr.SP,141/2016</t>
  </si>
  <si>
    <t>Shqipe Krasniqi</t>
  </si>
  <si>
    <t>Meditje UZ Shqiperi me 13-16 shtator 2016, me vendim nr.SP,140/2016</t>
  </si>
  <si>
    <t>Zarë Aliu</t>
  </si>
  <si>
    <t xml:space="preserve">Meditje uz Serbi me 14-16 shtator 2016, me vendim nr.SP,139/2016
</t>
  </si>
  <si>
    <t>Shaban Selimi</t>
  </si>
  <si>
    <t>Snoudon Daci</t>
  </si>
  <si>
    <t>Meditje UZ Shqiperi me 2-4 shtator 2016 nr.SP,143/2016</t>
  </si>
  <si>
    <t>Agron Istogu</t>
  </si>
  <si>
    <t>Meditje uz.Shqiper me 26-29 qershor 2016, me venim nr.SP,118/2016</t>
  </si>
  <si>
    <t>Muhamet Bytyqi</t>
  </si>
  <si>
    <t>Shpresa Haxhijaj</t>
  </si>
  <si>
    <t xml:space="preserve">Akomod.uz.Serbi me 14-16 shtator 2016, me vendim nr.SP,139/2016
</t>
  </si>
  <si>
    <t>Akomod.gjate uz.Shqiper me 26-29 qershor 2016, me venim nr.SP,118/2016</t>
  </si>
  <si>
    <t xml:space="preserve">Shpenz.tjera UZ me 27-29 qershor 2016, me vendim nr.SP,124/2016
</t>
  </si>
  <si>
    <t xml:space="preserve">Shpenzime tjera UZ Maqedoni me 1-3 korrik 2016, me vendim nr.SP,126/2016
</t>
  </si>
  <si>
    <t>Shpenzime tjera UZ Maqedoni me 1-3 korrik 2016, me vendim nr.SP,126/2016</t>
  </si>
  <si>
    <t>Shpen.UZ - KK</t>
  </si>
  <si>
    <t>D.TH. Ismet Krasniqi</t>
  </si>
  <si>
    <t xml:space="preserve">Shpenzime tjera UZ me 28 korrik 2016 me vendim SP,130/2016
</t>
  </si>
  <si>
    <t xml:space="preserve">Shpenzime tjera UZ me 15-17 shtator 2016, me vendim nr.SP,141/2016
</t>
  </si>
  <si>
    <t xml:space="preserve">Shpenz,tjera uz.Serbi me 14-16 shtator 2016, me vendim nr.SP,139/2016
</t>
  </si>
  <si>
    <t>Rryma -Qershor</t>
  </si>
  <si>
    <t>10/08/2016</t>
  </si>
  <si>
    <t>Rryma-Korrik</t>
  </si>
  <si>
    <t>Rryma- Gusht</t>
  </si>
  <si>
    <t>Shpenz.uji-Qershor</t>
  </si>
  <si>
    <t>KUR PRISHTINA SHA</t>
  </si>
  <si>
    <t>Uji-Gusht</t>
  </si>
  <si>
    <t>UJI-Korrik</t>
  </si>
  <si>
    <t xml:space="preserve">Mbeturinat Qershor </t>
  </si>
  <si>
    <t xml:space="preserve">Mbeturina gusht </t>
  </si>
  <si>
    <t>Shpenz.tel.fiks</t>
  </si>
  <si>
    <t>Shpenz.tel.fikse qershor</t>
  </si>
  <si>
    <t>Shpenz.tel.fikse Maj</t>
  </si>
  <si>
    <t>Shpenz.tel.fikse-Korrik</t>
  </si>
  <si>
    <t>Shp.tel.fikse-Gusht</t>
  </si>
  <si>
    <t>Shp.tel.fikse- Gusht</t>
  </si>
  <si>
    <t xml:space="preserve">Shp.tel.fikse-Gusht </t>
  </si>
  <si>
    <t>Shpenz.internet-Korrik</t>
  </si>
  <si>
    <t>KUJTESA NET SHPK</t>
  </si>
  <si>
    <t>Shpenz.internet-Qershor</t>
  </si>
  <si>
    <t>Shpenzime per internet-Gusht</t>
  </si>
  <si>
    <t xml:space="preserve">Sherbimet e trajnimit sipas aprovimit </t>
  </si>
  <si>
    <t>CACTTUS</t>
  </si>
  <si>
    <t xml:space="preserve">Sherbiemt e trajnimit sipas aprovimit </t>
  </si>
  <si>
    <t>Sherbime shtypje jo mark.</t>
  </si>
  <si>
    <t>19/09/2016</t>
  </si>
  <si>
    <t>NTP OFFICE PRINTY</t>
  </si>
  <si>
    <t>Botimi i Revistes Kuvendi</t>
  </si>
  <si>
    <t xml:space="preserve">Sherbime tjera huazim i mjeteve </t>
  </si>
  <si>
    <t>15/07/2016</t>
  </si>
  <si>
    <t>AVC GROUP SHPK</t>
  </si>
  <si>
    <t>Sherb.tjera - Dita e demokracisë</t>
  </si>
  <si>
    <t>BLENDI NTP</t>
  </si>
  <si>
    <t>Sherbime-Abonim 1 vjeçar i kartela.</t>
  </si>
  <si>
    <t>ITSH NTSH</t>
  </si>
  <si>
    <t>Sherb.tek.deratizim dhe dezinfektim</t>
  </si>
  <si>
    <t>21/09/2016</t>
  </si>
  <si>
    <t>NPN UNI PROJECT</t>
  </si>
  <si>
    <t>Mobile</t>
  </si>
  <si>
    <t>MOBELLAND NTP</t>
  </si>
  <si>
    <t>Kompjuterë</t>
  </si>
  <si>
    <t>PROINFO SYSTEMS N T SH</t>
  </si>
  <si>
    <t>Kompjuter</t>
  </si>
  <si>
    <t xml:space="preserve">Pajisjet tjera </t>
  </si>
  <si>
    <t>SOLVIT SHPK</t>
  </si>
  <si>
    <t>Furnizim me lule</t>
  </si>
  <si>
    <t>LAS PALLMAS NTP</t>
  </si>
  <si>
    <t xml:space="preserve">Furnizim-Goma </t>
  </si>
  <si>
    <t>NPSH ALLMAKES GLOBAL SERVICES</t>
  </si>
  <si>
    <t>Furnizim - mbajtese plastike</t>
  </si>
  <si>
    <t>EURO PRINTY NDT</t>
  </si>
  <si>
    <t>Furnizim me flamuj</t>
  </si>
  <si>
    <t>VM3 SHPK</t>
  </si>
  <si>
    <t>Furnizim - Ditet e diaspores</t>
  </si>
  <si>
    <t>BLENDI NTG</t>
  </si>
  <si>
    <t>Furnizim me uje dhe gota</t>
  </si>
  <si>
    <t>ADEA GROUP SHPK</t>
  </si>
  <si>
    <t>Furnizim - material elektrik</t>
  </si>
  <si>
    <t>ADRIA 7 ELEKTRO NPT</t>
  </si>
  <si>
    <t>Furnizim per zyre</t>
  </si>
  <si>
    <t xml:space="preserve">Furnizim per zyre </t>
  </si>
  <si>
    <t>AERO COM NTPSHT</t>
  </si>
  <si>
    <t>Furnizim - Material per mirembajtje</t>
  </si>
  <si>
    <t>MOZA NTP</t>
  </si>
  <si>
    <t>Furnizim - material per zdrukthtari</t>
  </si>
  <si>
    <t>SFARQA NZP</t>
  </si>
  <si>
    <t xml:space="preserve">Furnizmi -Folie per xhama </t>
  </si>
  <si>
    <t>TEKNO ING CONSULTING SHPK</t>
  </si>
  <si>
    <t>Furnizim - Perde</t>
  </si>
  <si>
    <t>GJINI NTHP</t>
  </si>
  <si>
    <t xml:space="preserve">Furnizim me lule </t>
  </si>
  <si>
    <t>LULISHTJA LABI DPT</t>
  </si>
  <si>
    <t xml:space="preserve">Derivate per vetura-Qershor </t>
  </si>
  <si>
    <t>Taksë ekologjike</t>
  </si>
  <si>
    <t>Taksë rrugore</t>
  </si>
  <si>
    <t>Regjistrim i automjeteve</t>
  </si>
  <si>
    <t>Taksë komunale</t>
  </si>
  <si>
    <t>KOMUNA E PRISHTINES</t>
  </si>
  <si>
    <t>Kom.e Prishtine</t>
  </si>
  <si>
    <t>Komuna e Prishtine</t>
  </si>
  <si>
    <t>Mirembajtje e automjeteve</t>
  </si>
  <si>
    <t>AUTO KACANDOLLI SHPK</t>
  </si>
  <si>
    <t xml:space="preserve">Mirembajte e automjeteve </t>
  </si>
  <si>
    <t xml:space="preserve">Mirembajtje e auotmjeteve </t>
  </si>
  <si>
    <t>BAKI AUTOMOBILE SHPK</t>
  </si>
  <si>
    <t>ALLMAKES-GLOBAL SERVISE</t>
  </si>
  <si>
    <t>Mirembajtje e auotmjeteve -Maj</t>
  </si>
  <si>
    <t xml:space="preserve">Mirembajtje e auotmjeteve -Qershor </t>
  </si>
  <si>
    <t>Mirembajtje e automjeteve-Maj</t>
  </si>
  <si>
    <t>LTG KOSOVA LLC</t>
  </si>
  <si>
    <t>Mirembajtje e automjeteve-Prill</t>
  </si>
  <si>
    <t xml:space="preserve">Mirembajtje e nderteses- Qershor </t>
  </si>
  <si>
    <t>Mirembajtja e objektit-Korrik</t>
  </si>
  <si>
    <t>Mirembajtja e objektit-Gusht</t>
  </si>
  <si>
    <t>Mirembajtja e objektit-Shtator</t>
  </si>
  <si>
    <t>Mirem.e sist. CCTV dhe mb.kunder zjarrit me 23 mars-22 prill 2016</t>
  </si>
  <si>
    <t>PRO 4 SHPK</t>
  </si>
  <si>
    <t>Mirembajtje e  sistemit CCTV me 23 prill-22 maj 2016</t>
  </si>
  <si>
    <t>Mirem.e ssit. DCN/AV-Gusht</t>
  </si>
  <si>
    <t>Mirembajtje e rrjetit kabllovik- Korrik</t>
  </si>
  <si>
    <t>Web faqja e Kuvendit- Korrik</t>
  </si>
  <si>
    <t>RROTA SHTEPIA BOTUESE SHPK</t>
  </si>
  <si>
    <t>Mirembaj.e softuerit per buxhet-Qershor</t>
  </si>
  <si>
    <t>PBC SHPK</t>
  </si>
  <si>
    <t>Mirembaj.e softuerit per buxhet-Korrik</t>
  </si>
  <si>
    <t>Miremb.e sist. CCTV-23 Korrik deri 22 Gusht 2016</t>
  </si>
  <si>
    <t>Miremb.e sist. CCTV-23 Qershor deri 22 Korrik 2016</t>
  </si>
  <si>
    <t>Miremb.e sist. CCTV-23 Maj deri 22 Qershor 2016</t>
  </si>
  <si>
    <t>Mirembaj.e softuerit per buxhet-Gusht</t>
  </si>
  <si>
    <t>Web faqja e Kuvendit-Gusht</t>
  </si>
  <si>
    <t>Mirembajtje e rrjetit kabllovik-Gusht</t>
  </si>
  <si>
    <t xml:space="preserve">Web faqja e Kuvendit-Qershor </t>
  </si>
  <si>
    <t xml:space="preserve">Mirembajtja e sis.Kabllovik -Qershor </t>
  </si>
  <si>
    <t>Mirem.e ssit. DCN/AV-Qershor-Korrik</t>
  </si>
  <si>
    <t>Mirembajtje e ap.kunder zjarrit</t>
  </si>
  <si>
    <t>PASTOR KOSOVA SHPK</t>
  </si>
  <si>
    <t>Mirembajtje e fotokopjeve 22 prill-22 Maj 2016</t>
  </si>
  <si>
    <t>NTSH RIKON</t>
  </si>
  <si>
    <t>Mirembajtje e fotokopjeve-Korrik</t>
  </si>
  <si>
    <t>INFO COM</t>
  </si>
  <si>
    <t>Mirembajtje e liftave</t>
  </si>
  <si>
    <t>EJONA NTSH</t>
  </si>
  <si>
    <t>Mirembajtje e fotokopjeve-Qershor</t>
  </si>
  <si>
    <t>Mirembajtje e liftave prej 19 qershor-18 korrik 2016</t>
  </si>
  <si>
    <t>Mirembajtje e fotokopjeve me 22 Qershor -22 Korrik 2016</t>
  </si>
  <si>
    <t>Mirembajtje e liftave 19 gusht-18 shtator 2016</t>
  </si>
  <si>
    <t>Mirembajtje e fotokopjeve me 22 Korrik-22 Gusht 2016</t>
  </si>
  <si>
    <t>Mirembajtje e fotokopjeve 22 Maj -22 Qershor 2016</t>
  </si>
  <si>
    <t>Mirembajtje e fotokopjeve 22 Mars-22 Prill 2016</t>
  </si>
  <si>
    <t>Konkurs</t>
  </si>
  <si>
    <t>RTK</t>
  </si>
  <si>
    <t>RTK 2</t>
  </si>
  <si>
    <t>KOHA SHPK</t>
  </si>
  <si>
    <t>Konkurs me 3,13 qershor 2016, me vendim nr.05-V-276</t>
  </si>
  <si>
    <t>Zëri</t>
  </si>
  <si>
    <t>Konkurs me daten 11,20,24,27 maj 2016</t>
  </si>
  <si>
    <t>Gazeta zyrtare nr.11,12,13,14,15,16,17,18,19,20 viti 2016</t>
  </si>
  <si>
    <t>Shtypi ditor-Qershor</t>
  </si>
  <si>
    <t>DHP CIMI</t>
  </si>
  <si>
    <t>Shtypi ditor-Korrik</t>
  </si>
  <si>
    <t>Shtypi ditor-Gusht</t>
  </si>
  <si>
    <t>Gazeta zyrtare nr.21,22,23,24,25,26,27,28,29,30/2016</t>
  </si>
  <si>
    <t xml:space="preserve">Drekë zyrtare e shtruar nga Sekretari i Kuvendit te Kosoves me 21 qershor 2016,sipas aprovimit </t>
  </si>
  <si>
    <t xml:space="preserve">Dreke zyrtare e shtruar me 14 korrik 2016,sipas aprovimit </t>
  </si>
  <si>
    <t xml:space="preserve">Drekë zyrtare me 25 korrik 2016, sipas aprovimit </t>
  </si>
  <si>
    <t>N" Katun</t>
  </si>
  <si>
    <t>TIFFANY 05 DPH</t>
  </si>
  <si>
    <t xml:space="preserve">Dreke Zyrtare me 6 shtator 2016 , sipas aprovimit </t>
  </si>
  <si>
    <t>PINOCHIO</t>
  </si>
  <si>
    <t xml:space="preserve">Dreke Zyrtare e shtruar me 22 shtator 2016,sipas aprovimit  </t>
  </si>
  <si>
    <t>N'Katun</t>
  </si>
  <si>
    <t xml:space="preserve">Pagesa nepermes permbarusit , vendim gjygjesor </t>
  </si>
  <si>
    <t>Destan Bujupaj</t>
  </si>
  <si>
    <t>SHOQR PERMBARUSI  METAJ LAW</t>
  </si>
  <si>
    <t xml:space="preserve">Renovimi i nderteses dhe inst.eksistuese situacioni VIII </t>
  </si>
  <si>
    <t>Pajisje - Ngrohes dhe ftohes</t>
  </si>
  <si>
    <t>HORECA LLC</t>
  </si>
  <si>
    <t>NPSH ELTING ELECTRONICS</t>
  </si>
  <si>
    <t xml:space="preserve">Pagat e Shtatorit 
</t>
  </si>
  <si>
    <t>Shpenzime te udhetimit - Bileta per Gezim Kasapolli me 9 qershor 2016</t>
  </si>
  <si>
    <t xml:space="preserve">Shpenzime te udhetimit - Bileta per Bashkim Rrahmani, Shpresim Shala me 9 qershor 2016, </t>
  </si>
  <si>
    <t>Meditje uz. me 24 qershor 2016</t>
  </si>
  <si>
    <t>Arjeta Rexhepi</t>
  </si>
  <si>
    <t>Meditje uz.Shqiperi me 28-29 qershor 2016, me vendim, nr.05-V-351</t>
  </si>
  <si>
    <t>21/07/2016</t>
  </si>
  <si>
    <t>Ilmi Ramadani</t>
  </si>
  <si>
    <t>Valon Xhaferi</t>
  </si>
  <si>
    <t>Meditje UZ Shqiperi me 5-6 qershor 2016, me vendim nr.05-V-334</t>
  </si>
  <si>
    <t>Ramadan Deliu</t>
  </si>
  <si>
    <t xml:space="preserve">Meditje uz.SHBA me 24-30 korrik 2016, sipas aprovimit </t>
  </si>
  <si>
    <t>Avni Bytyqi</t>
  </si>
  <si>
    <t>Shpresim Shala</t>
  </si>
  <si>
    <t>Meditje uz.Londer me 26-29 qershor   2016, me vendim nr.05-V-327</t>
  </si>
  <si>
    <t>Drita Nimani</t>
  </si>
  <si>
    <t>Rilind Berisha</t>
  </si>
  <si>
    <t>Meditje uz.Shqiperi me 23-25 prill 2016 , sipas vendimit nr.SP,89/2016</t>
  </si>
  <si>
    <t>Akomod.uz. Shqiperi me 28-29 qershor 2016, me vendim, nr.05-V-351</t>
  </si>
  <si>
    <t xml:space="preserve">Akomodim UZ Shqiperi me 5-6 qershor 2016, me vendim nr.05-V-334
</t>
  </si>
  <si>
    <t>Akomod.gjte uz.Londer me 26-29 qershor   2016, me vendim nr.05-V-327</t>
  </si>
  <si>
    <t xml:space="preserve">Shpenzime tjera UZ Shqiperi me 5-6 qershor 2016, me vendim nr.05-V-334
</t>
  </si>
  <si>
    <t xml:space="preserve">Shpenz.tjera uz.Londer  me 26-29 qershor   2016, me vendim nr.05-V-327
</t>
  </si>
  <si>
    <t>Shpenz.tjera uz.Londer  me 26-29 qershor   2016, me vendim nr.05-V-327</t>
  </si>
  <si>
    <t>Shpenz.tjera uz.Shqiperi me 23-25 prill 2016 , sipas vendimit nr.SP,89/2016</t>
  </si>
  <si>
    <t>POSTTELEKOMI I KOSOVES SHA VALA PRI PAID</t>
  </si>
  <si>
    <t>POSTELEKOMI KOSOVES SHA VALA PRI PAID</t>
  </si>
  <si>
    <t>Raporti Financiar për nëntëmujorin e vitit 2016</t>
  </si>
  <si>
    <t>21 Tetor  2016</t>
  </si>
  <si>
    <t>1)Hyrje: (Ju lutem paraqitni në formë tekstuale një përmbledhje të zhvillimeve kryesore në buxhetin e organizatës tuaj. Të mos kalohet hapësira e ofruar më poshtë!)</t>
  </si>
  <si>
    <t>2) Përmbledhje për të hyrat dhe kategoritë e veçanta të shpenzimeve:</t>
  </si>
  <si>
    <t>(Ju lutem paraqitni shkurtimisht ndryshimet kryesore për sa i përket vlerave të parashikuara dhe atyre aktuale për secilën kategori. Të mos kalohet hapësira e ofruar më poshtë).</t>
  </si>
  <si>
    <t xml:space="preserve">a)      Të hyrat: </t>
  </si>
  <si>
    <t>b)       Pagat dhe mëditjet:</t>
  </si>
  <si>
    <t>c)       Mallra she shërbime:</t>
  </si>
  <si>
    <t>d)      Shpenzime komunale:</t>
  </si>
  <si>
    <t>e)      Investimet Kapitale:</t>
  </si>
  <si>
    <t>f)       Subvencionet dhe Transferet:</t>
  </si>
  <si>
    <t>3) Përmbledhje:</t>
  </si>
  <si>
    <t>Ju lutem, paraqitni shkurtimisht vërejtjet përfundimtare lidhur me buxhetin e institucionit tuaj, apo pikëpamjet për zhvillimet në të ardhmen.</t>
  </si>
  <si>
    <t>__________________________________</t>
  </si>
  <si>
    <t>Nënshkrimi i Sekretarit të Kuvendit</t>
  </si>
  <si>
    <r>
      <t xml:space="preserve">Kodi i Organizatës Buxhetore: </t>
    </r>
    <r>
      <rPr>
        <b/>
        <sz val="24"/>
        <color theme="1"/>
        <rFont val="Times New Roman"/>
        <family val="1"/>
      </rPr>
      <t>101</t>
    </r>
  </si>
  <si>
    <r>
      <t xml:space="preserve">Informatat kontaktuese: </t>
    </r>
    <r>
      <rPr>
        <b/>
        <sz val="24"/>
        <color theme="1"/>
        <rFont val="Times New Roman"/>
        <family val="1"/>
      </rPr>
      <t>038 200 10 557</t>
    </r>
  </si>
  <si>
    <r>
      <t xml:space="preserve">Sekretari i Kuvendit:  </t>
    </r>
    <r>
      <rPr>
        <b/>
        <sz val="24"/>
        <color theme="1"/>
        <rFont val="Times New Roman"/>
        <family val="1"/>
      </rPr>
      <t>Ismet Krasniqi, Ndërtesa e Kuvendit, zyra N-122</t>
    </r>
  </si>
  <si>
    <r>
      <t xml:space="preserve">Drejtori i Përgjithshëm për Administratë: </t>
    </r>
    <r>
      <rPr>
        <b/>
        <sz val="24"/>
        <color theme="1"/>
        <rFont val="Times New Roman"/>
        <family val="1"/>
      </rPr>
      <t>Emrush Haxhiu, Ndërtesa e Kuvendit, zyra N-224</t>
    </r>
  </si>
  <si>
    <r>
      <t xml:space="preserve">Drejtori i Drejtorisë për Buxhet dhe Pagesa: </t>
    </r>
    <r>
      <rPr>
        <b/>
        <sz val="24"/>
        <color theme="1"/>
        <rFont val="Times New Roman"/>
        <family val="1"/>
      </rPr>
      <t>Istret Azemi, Ndërtesa e Kuvendit, zyra N-221</t>
    </r>
  </si>
  <si>
    <r>
      <t xml:space="preserve">Prej datës: </t>
    </r>
    <r>
      <rPr>
        <sz val="10"/>
        <color indexed="8"/>
        <rFont val="Arial"/>
        <charset val="1"/>
      </rPr>
      <t>01/07/2016</t>
    </r>
  </si>
  <si>
    <r>
      <t xml:space="preserve">Deri më datën: </t>
    </r>
    <r>
      <rPr>
        <sz val="10"/>
        <color indexed="8"/>
        <rFont val="Arial"/>
        <charset val="1"/>
      </rPr>
      <t>30/09/2016</t>
    </r>
  </si>
  <si>
    <r>
      <t xml:space="preserve">Programi: </t>
    </r>
    <r>
      <rPr>
        <sz val="10"/>
        <color indexed="8"/>
        <rFont val="Arial"/>
        <charset val="1"/>
      </rPr>
      <t>Deputetet</t>
    </r>
  </si>
  <si>
    <t>Akomodim UZ br.vendit me 18-26 qershor 2016, vendim nr.05-V-320</t>
  </si>
  <si>
    <t>Meditje UZ Mali i Zi me 23- 26 gusht 2016, vendim nr.05-V-374</t>
  </si>
  <si>
    <t>Meditje UZ Letoni me 17-21 gusht 2016, me vendim nr.05-V-366</t>
  </si>
  <si>
    <t>Meditje UZ Mali i Zi me 24 -26 qershor 2016, vendim nr.05-V-349</t>
  </si>
  <si>
    <r>
      <t xml:space="preserve">Programi: </t>
    </r>
    <r>
      <rPr>
        <sz val="10"/>
        <color indexed="8"/>
        <rFont val="Arial"/>
        <charset val="1"/>
      </rPr>
      <t>Stafi Politik</t>
    </r>
  </si>
  <si>
    <t>Stafi Politik</t>
  </si>
  <si>
    <t>Uran Ismajli</t>
  </si>
  <si>
    <t>Akomod.gjate uz.Londer me 26-29 qershor   2016, me vendim nr.05-V-327</t>
  </si>
  <si>
    <t>Sherbime tj. Sig. shendetesore ne udhetimi</t>
  </si>
  <si>
    <t>SWISS DIAMOND HOTEL SHPK</t>
  </si>
  <si>
    <t>Shpenzime te udhetimit - Bileta per Aida Derguti,Xhavit Haliti me 13-15 qershor 2016 , vendim nr.05-V-309</t>
  </si>
  <si>
    <t>Adem Salihaj</t>
  </si>
  <si>
    <t>Mufera Srbica Sinik</t>
  </si>
  <si>
    <t>Doruntinë Maloku Kastrati</t>
  </si>
  <si>
    <t>Lirije Abdurrahmani Kajtazi</t>
  </si>
  <si>
    <t>Meditje UZ Izrael me 05 shtator 2016, me vendim nr.05-V-399</t>
  </si>
  <si>
    <t>Melihate Termkolli</t>
  </si>
  <si>
    <t>Meditje uz.Izrael me 6-8 shtator 2016, me vendim nr.05-V-369</t>
  </si>
  <si>
    <t>Akomodim UZ - KK ne Shqiperi me 5-6 qershor 2016 me vendim nr.05-V-334, si dhe udhetimi ne Francë me 19-24 qershor 2016 me vendim nr.05-V-339/2</t>
  </si>
  <si>
    <t>Akomod.uz.Shqiperi me 26-29 qershor 2016, me vndim nr.05-V-347</t>
  </si>
  <si>
    <t>Akomod.gjate uz.Angli nga Kredi Kartela me 05- 12qershor 2016 per udhetimet: Austri Londër dhe Bullgari - shpenz.akomodimit per gjithe Delegacionin.    Me vendim nr.05-V-327 per Drita Nimanin dhe Rilind Berisha , 26-29 qershor 2016 ne Londër ).</t>
  </si>
  <si>
    <t xml:space="preserve">Akomodim UZ Izrael me 05 shtator 2016, me vendim nr.05-V-399 
</t>
  </si>
  <si>
    <t>Akomod.gjate uz.Izrael me 6-8 shtator 2016, me vendim nr.05-V-369</t>
  </si>
  <si>
    <t>Akomod gjate uz. nga Kredi Kartel.per muajin Mars</t>
  </si>
  <si>
    <t xml:space="preserve">Akomod gjate uz. nga Kredi Kartel.per muajin Maj </t>
  </si>
  <si>
    <t>Akomod gjate uz. nga Kredi Kartel.per muajin Prill</t>
  </si>
  <si>
    <t xml:space="preserve">Akomod gjate uz. nga Kredi Kartel per muajin Qershor </t>
  </si>
  <si>
    <t>Akomod.gjate uz.nga Kredi Kartela me 24-31 korrik 2016 sipas aprovimit ,per udhetimin zyrtar ne SHBA, per Kryetarin dhe Uran Ismaili .</t>
  </si>
  <si>
    <t>Delegacioni me vendim nr.05-V-339/2</t>
  </si>
  <si>
    <t>Shpenz.tjera nga Kredi Kartela me 05- 12qershor 2016 per udhetimet: Austri Londër dhe Bullgari - shpenz.tjera per gjithe Delegacionin.Me vendim nr.05-V-327 per Drita Nimanin dhe Rilind Berisha , 26-29 qershor 2016 ne Londër ).</t>
  </si>
  <si>
    <t>Shpenz.tjera uz.nga Kredi Kartel.gjate muajit Mars 2016</t>
  </si>
  <si>
    <t>Shpenz.tjera uz.nga Kredi Kartel.gjate  muajit Prill 2016</t>
  </si>
  <si>
    <t xml:space="preserve">Shpenz.tjera uz.nga Kredi Kartel.gjate  muajit Qershor 2016 </t>
  </si>
  <si>
    <t xml:space="preserve">Shpenz.uz.Kredi Kartela gjate muajit Qershor </t>
  </si>
  <si>
    <t xml:space="preserve">Shpenz.tjera uz. nga Kredi Kartela gjate muajit Gusht 
</t>
  </si>
  <si>
    <t xml:space="preserve">Shpenz.tjera uz. nga Kredi Kartela  gjate muajit Korrik 
</t>
  </si>
  <si>
    <t>Auditimi  i pasqyrave vjetore te ZAP</t>
  </si>
  <si>
    <t>Ismail Kurteshi</t>
  </si>
  <si>
    <t>PINOCCHIO NPH</t>
  </si>
  <si>
    <t>DPH AMBIENTI</t>
  </si>
  <si>
    <t>GAGI CAFE DPH</t>
  </si>
  <si>
    <t>Subvencion me vendim nr.05-V-370</t>
  </si>
  <si>
    <t>Shoqatës së Invalidëve të Luftës së UÇK-së, në Vushtrri (SHIL I UÇK-së)</t>
  </si>
  <si>
    <t>Organizata e Veteranëve të UÇK-së, dega Malishevë (OVL TE UÇK-se)</t>
  </si>
  <si>
    <t>Subvencione me vendim nr. 05-V-368</t>
  </si>
  <si>
    <t>Këshilli për Mbrojtjen e të Drejtave e të Lirive të Njeriut (KMLDNJ)</t>
  </si>
  <si>
    <t>Shoqatës së të Verbërve të Kosovës (SHVPDK)</t>
  </si>
  <si>
    <t>Subvencione me vendim nr.05-V-302</t>
  </si>
  <si>
    <t xml:space="preserve">Pagese per perf.individual me vendim nr.05-V-389
</t>
  </si>
  <si>
    <t>Pagese per perf.individual me vendim nr.05-V-389</t>
  </si>
  <si>
    <r>
      <t xml:space="preserve">Programi: </t>
    </r>
    <r>
      <rPr>
        <sz val="10"/>
        <color indexed="8"/>
        <rFont val="Arial"/>
        <charset val="1"/>
      </rPr>
      <t>Administrata</t>
    </r>
  </si>
  <si>
    <r>
      <t xml:space="preserve">                    </t>
    </r>
    <r>
      <rPr>
        <b/>
        <sz val="10"/>
        <color indexed="8"/>
        <rFont val="Arial"/>
        <charset val="1"/>
      </rPr>
      <t xml:space="preserve">Shpenzimet e udhëtimit brenda vendit </t>
    </r>
    <r>
      <rPr>
        <b/>
        <sz val="10"/>
        <color indexed="8"/>
        <rFont val="Arial"/>
        <charset val="1"/>
      </rPr>
      <t xml:space="preserve">                 Kodi buxhetor: </t>
    </r>
    <r>
      <rPr>
        <b/>
        <sz val="10"/>
        <color indexed="8"/>
        <rFont val="Arial"/>
        <charset val="1"/>
      </rPr>
      <t>13130</t>
    </r>
  </si>
  <si>
    <t>Shpenzime te udhetimit - Bileta per Adnan Boshnjaku , me vendim nr.SP,95/2016</t>
  </si>
  <si>
    <t>Bilgin Begler</t>
  </si>
  <si>
    <t>Argzon Muçaj</t>
  </si>
  <si>
    <r>
      <t xml:space="preserve">                    </t>
    </r>
    <r>
      <rPr>
        <b/>
        <sz val="10"/>
        <color indexed="8"/>
        <rFont val="Arial"/>
        <charset val="1"/>
      </rPr>
      <t>Rryma</t>
    </r>
    <r>
      <rPr>
        <b/>
        <sz val="10"/>
        <color indexed="8"/>
        <rFont val="Arial"/>
        <charset val="1"/>
      </rPr>
      <t xml:space="preserve">                 Kodi buxhetor: </t>
    </r>
    <r>
      <rPr>
        <b/>
        <sz val="10"/>
        <color indexed="8"/>
        <rFont val="Arial"/>
        <charset val="1"/>
      </rPr>
      <t>13210</t>
    </r>
  </si>
  <si>
    <t>KESCO COLLECTION PRISHTINE</t>
  </si>
  <si>
    <r>
      <t xml:space="preserve">                    </t>
    </r>
    <r>
      <rPr>
        <b/>
        <sz val="10"/>
        <color indexed="8"/>
        <rFont val="Arial"/>
        <charset val="1"/>
      </rPr>
      <t>Uji</t>
    </r>
    <r>
      <rPr>
        <b/>
        <sz val="10"/>
        <color indexed="8"/>
        <rFont val="Arial"/>
        <charset val="1"/>
      </rPr>
      <t xml:space="preserve">                 Kodi buxhetor: </t>
    </r>
    <r>
      <rPr>
        <b/>
        <sz val="10"/>
        <color indexed="8"/>
        <rFont val="Arial"/>
        <charset val="1"/>
      </rPr>
      <t>13220</t>
    </r>
  </si>
  <si>
    <r>
      <t xml:space="preserve">                    </t>
    </r>
    <r>
      <rPr>
        <b/>
        <sz val="10"/>
        <color indexed="8"/>
        <rFont val="Arial"/>
        <charset val="1"/>
      </rPr>
      <t>Mbeturinat</t>
    </r>
    <r>
      <rPr>
        <b/>
        <sz val="10"/>
        <color indexed="8"/>
        <rFont val="Arial"/>
        <charset val="1"/>
      </rPr>
      <t xml:space="preserve">                 Kodi buxhetor: </t>
    </r>
    <r>
      <rPr>
        <b/>
        <sz val="10"/>
        <color indexed="8"/>
        <rFont val="Arial"/>
        <charset val="1"/>
      </rPr>
      <t>13230</t>
    </r>
  </si>
  <si>
    <t>KRM PASTRIMI SHA</t>
  </si>
  <si>
    <r>
      <t xml:space="preserve">                    </t>
    </r>
    <r>
      <rPr>
        <b/>
        <sz val="10"/>
        <color indexed="8"/>
        <rFont val="Arial"/>
        <charset val="1"/>
      </rPr>
      <t>Telefoni  - PTK me fatura</t>
    </r>
    <r>
      <rPr>
        <b/>
        <sz val="10"/>
        <color indexed="8"/>
        <rFont val="Arial"/>
        <charset val="1"/>
      </rPr>
      <t xml:space="preserve">                 Kodi buxhetor: </t>
    </r>
    <r>
      <rPr>
        <b/>
        <sz val="10"/>
        <color indexed="8"/>
        <rFont val="Arial"/>
        <charset val="1"/>
      </rPr>
      <t>13250</t>
    </r>
  </si>
  <si>
    <t>POSTA DHE TELEKO I KOSOVES SHA</t>
  </si>
  <si>
    <r>
      <t xml:space="preserve">                    </t>
    </r>
    <r>
      <rPr>
        <b/>
        <sz val="10"/>
        <color indexed="8"/>
        <rFont val="Arial"/>
        <charset val="1"/>
      </rPr>
      <t>Internet</t>
    </r>
    <r>
      <rPr>
        <b/>
        <sz val="10"/>
        <color indexed="8"/>
        <rFont val="Arial"/>
        <charset val="1"/>
      </rPr>
      <t xml:space="preserve">                 Kodi buxhetor: </t>
    </r>
    <r>
      <rPr>
        <b/>
        <sz val="10"/>
        <color indexed="8"/>
        <rFont val="Arial"/>
        <charset val="1"/>
      </rPr>
      <t>13310</t>
    </r>
  </si>
  <si>
    <r>
      <t xml:space="preserve">                    </t>
    </r>
    <r>
      <rPr>
        <b/>
        <sz val="10"/>
        <color indexed="8"/>
        <rFont val="Arial"/>
        <charset val="1"/>
      </rPr>
      <t>Shërbimet e arsimit dhe trajnimit</t>
    </r>
    <r>
      <rPr>
        <b/>
        <sz val="10"/>
        <color indexed="8"/>
        <rFont val="Arial"/>
        <charset val="1"/>
      </rPr>
      <t xml:space="preserve">                 Kodi buxhetor: </t>
    </r>
    <r>
      <rPr>
        <b/>
        <sz val="10"/>
        <color indexed="8"/>
        <rFont val="Arial"/>
        <charset val="1"/>
      </rPr>
      <t>13410</t>
    </r>
  </si>
  <si>
    <r>
      <t xml:space="preserve">                    </t>
    </r>
    <r>
      <rPr>
        <b/>
        <sz val="10"/>
        <color indexed="8"/>
        <rFont val="Arial"/>
        <charset val="1"/>
      </rPr>
      <t>Shërbime shtypje-jo marketing</t>
    </r>
    <r>
      <rPr>
        <b/>
        <sz val="10"/>
        <color indexed="8"/>
        <rFont val="Arial"/>
        <charset val="1"/>
      </rPr>
      <t xml:space="preserve">                 Kodi buxhetor: </t>
    </r>
    <r>
      <rPr>
        <b/>
        <sz val="10"/>
        <color indexed="8"/>
        <rFont val="Arial"/>
        <charset val="1"/>
      </rPr>
      <t>13450</t>
    </r>
  </si>
  <si>
    <t>Sherb.tjera - Huaz.i pajisjeve zerimit me 21 korrik 2016,30 qershor 2016 (N409),9 gusht 2016 (N409)</t>
  </si>
  <si>
    <t>Sherbime tjera-Perkthim</t>
  </si>
  <si>
    <r>
      <t xml:space="preserve">                    </t>
    </r>
    <r>
      <rPr>
        <b/>
        <sz val="10"/>
        <color indexed="8"/>
        <rFont val="Arial"/>
        <charset val="1"/>
      </rPr>
      <t>Shërbime teknike</t>
    </r>
    <r>
      <rPr>
        <b/>
        <sz val="10"/>
        <color indexed="8"/>
        <rFont val="Arial"/>
        <charset val="1"/>
      </rPr>
      <t xml:space="preserve">                 Kodi buxhetor: </t>
    </r>
    <r>
      <rPr>
        <b/>
        <sz val="10"/>
        <color indexed="8"/>
        <rFont val="Arial"/>
        <charset val="1"/>
      </rPr>
      <t>13470</t>
    </r>
  </si>
  <si>
    <r>
      <t xml:space="preserve">                    </t>
    </r>
    <r>
      <rPr>
        <b/>
        <sz val="10"/>
        <color indexed="8"/>
        <rFont val="Arial"/>
        <charset val="1"/>
      </rPr>
      <t>Mobile</t>
    </r>
    <r>
      <rPr>
        <b/>
        <sz val="10"/>
        <color indexed="8"/>
        <rFont val="Arial"/>
        <charset val="1"/>
      </rPr>
      <t xml:space="preserve">                 Kodi buxhetor: </t>
    </r>
    <r>
      <rPr>
        <b/>
        <sz val="10"/>
        <color indexed="8"/>
        <rFont val="Arial"/>
        <charset val="1"/>
      </rPr>
      <t>13501</t>
    </r>
  </si>
  <si>
    <r>
      <t xml:space="preserve">                    </t>
    </r>
    <r>
      <rPr>
        <b/>
        <sz val="10"/>
        <color indexed="8"/>
        <rFont val="Arial"/>
        <charset val="1"/>
      </rPr>
      <t>Kompjuterë</t>
    </r>
    <r>
      <rPr>
        <b/>
        <sz val="10"/>
        <color indexed="8"/>
        <rFont val="Arial"/>
        <charset val="1"/>
      </rPr>
      <t xml:space="preserve">                 Kodi buxhetor: </t>
    </r>
    <r>
      <rPr>
        <b/>
        <sz val="10"/>
        <color indexed="8"/>
        <rFont val="Arial"/>
        <charset val="1"/>
      </rPr>
      <t>13503</t>
    </r>
  </si>
  <si>
    <r>
      <t xml:space="preserve">                    </t>
    </r>
    <r>
      <rPr>
        <b/>
        <sz val="10"/>
        <color indexed="8"/>
        <rFont val="Arial"/>
        <charset val="1"/>
      </rPr>
      <t>Pajisje tjera</t>
    </r>
    <r>
      <rPr>
        <b/>
        <sz val="10"/>
        <color indexed="8"/>
        <rFont val="Arial"/>
        <charset val="1"/>
      </rPr>
      <t xml:space="preserve">                 Kodi buxhetor: </t>
    </r>
    <r>
      <rPr>
        <b/>
        <sz val="10"/>
        <color indexed="8"/>
        <rFont val="Arial"/>
        <charset val="1"/>
      </rPr>
      <t>13509</t>
    </r>
  </si>
  <si>
    <r>
      <t xml:space="preserve">                    </t>
    </r>
    <r>
      <rPr>
        <b/>
        <sz val="10"/>
        <color indexed="8"/>
        <rFont val="Arial"/>
        <charset val="1"/>
      </rPr>
      <t>Furnizime për zyrë</t>
    </r>
    <r>
      <rPr>
        <b/>
        <sz val="10"/>
        <color indexed="8"/>
        <rFont val="Arial"/>
        <charset val="1"/>
      </rPr>
      <t xml:space="preserve">                 Kodi buxhetor: </t>
    </r>
    <r>
      <rPr>
        <b/>
        <sz val="10"/>
        <color indexed="8"/>
        <rFont val="Arial"/>
        <charset val="1"/>
      </rPr>
      <t>13610</t>
    </r>
  </si>
  <si>
    <r>
      <t xml:space="preserve">                    </t>
    </r>
    <r>
      <rPr>
        <b/>
        <sz val="10"/>
        <color indexed="8"/>
        <rFont val="Arial"/>
        <charset val="1"/>
      </rPr>
      <t>Karburant për vetura</t>
    </r>
    <r>
      <rPr>
        <b/>
        <sz val="10"/>
        <color indexed="8"/>
        <rFont val="Arial"/>
        <charset val="1"/>
      </rPr>
      <t xml:space="preserve">                 Kodi buxhetor: </t>
    </r>
    <r>
      <rPr>
        <b/>
        <sz val="10"/>
        <color indexed="8"/>
        <rFont val="Arial"/>
        <charset val="1"/>
      </rPr>
      <t>13780</t>
    </r>
  </si>
  <si>
    <r>
      <t xml:space="preserve">                    </t>
    </r>
    <r>
      <rPr>
        <b/>
        <sz val="10"/>
        <color indexed="8"/>
        <rFont val="Arial"/>
        <charset val="1"/>
      </rPr>
      <t>Avans për udhëtime Zyrtare</t>
    </r>
    <r>
      <rPr>
        <b/>
        <sz val="10"/>
        <color indexed="8"/>
        <rFont val="Arial"/>
        <charset val="1"/>
      </rPr>
      <t xml:space="preserve">                 Kodi buxhetor: </t>
    </r>
    <r>
      <rPr>
        <b/>
        <sz val="10"/>
        <color indexed="8"/>
        <rFont val="Arial"/>
        <charset val="1"/>
      </rPr>
      <t>13820</t>
    </r>
  </si>
  <si>
    <t xml:space="preserve">Mbyll.Av.SHBA </t>
  </si>
  <si>
    <t>SHBA</t>
  </si>
  <si>
    <t>Mbyll.uz.Serbi me 14-16 shtator 2016, me vendim nr.SP,139/2016</t>
  </si>
  <si>
    <t>Serbi</t>
  </si>
  <si>
    <t>Mbyll.Avanc UZ Shqiperi me 26-29 qershor 2016, me venim nr.SP,118/2016</t>
  </si>
  <si>
    <t>Shqiperi</t>
  </si>
  <si>
    <r>
      <t xml:space="preserve">                    </t>
    </r>
    <r>
      <rPr>
        <b/>
        <sz val="10"/>
        <color indexed="8"/>
        <rFont val="Arial"/>
        <charset val="1"/>
      </rPr>
      <t>Shërbimet e regjistrimit dhe sigurimeve</t>
    </r>
    <r>
      <rPr>
        <b/>
        <sz val="10"/>
        <color indexed="8"/>
        <rFont val="Arial"/>
        <charset val="1"/>
      </rPr>
      <t xml:space="preserve">                 Kodi buxhetor: </t>
    </r>
    <r>
      <rPr>
        <b/>
        <sz val="10"/>
        <color indexed="8"/>
        <rFont val="Arial"/>
        <charset val="1"/>
      </rPr>
      <t>13950</t>
    </r>
  </si>
  <si>
    <r>
      <t xml:space="preserve">                    </t>
    </r>
    <r>
      <rPr>
        <b/>
        <sz val="10"/>
        <color indexed="8"/>
        <rFont val="Arial"/>
        <charset val="1"/>
      </rPr>
      <t>Taksa komunale e regjistrimit te automjeteve</t>
    </r>
    <r>
      <rPr>
        <b/>
        <sz val="10"/>
        <color indexed="8"/>
        <rFont val="Arial"/>
        <charset val="1"/>
      </rPr>
      <t xml:space="preserve">                 Kodi buxhetor: </t>
    </r>
    <r>
      <rPr>
        <b/>
        <sz val="10"/>
        <color indexed="8"/>
        <rFont val="Arial"/>
        <charset val="1"/>
      </rPr>
      <t>13952</t>
    </r>
  </si>
  <si>
    <r>
      <t xml:space="preserve">                    </t>
    </r>
    <r>
      <rPr>
        <b/>
        <sz val="10"/>
        <color indexed="8"/>
        <rFont val="Arial"/>
        <charset val="1"/>
      </rPr>
      <t>Mirëmbajtja dhe riparimi i automjeteve</t>
    </r>
    <r>
      <rPr>
        <b/>
        <sz val="10"/>
        <color indexed="8"/>
        <rFont val="Arial"/>
        <charset val="1"/>
      </rPr>
      <t xml:space="preserve">                 Kodi buxhetor: </t>
    </r>
    <r>
      <rPr>
        <b/>
        <sz val="10"/>
        <color indexed="8"/>
        <rFont val="Arial"/>
        <charset val="1"/>
      </rPr>
      <t>14010</t>
    </r>
  </si>
  <si>
    <r>
      <t xml:space="preserve">                    </t>
    </r>
    <r>
      <rPr>
        <b/>
        <sz val="10"/>
        <color indexed="8"/>
        <rFont val="Arial"/>
        <charset val="1"/>
      </rPr>
      <t>Mirëmbajtja e ndërtesave</t>
    </r>
    <r>
      <rPr>
        <b/>
        <sz val="10"/>
        <color indexed="8"/>
        <rFont val="Arial"/>
        <charset val="1"/>
      </rPr>
      <t xml:space="preserve">                 Kodi buxhetor: </t>
    </r>
    <r>
      <rPr>
        <b/>
        <sz val="10"/>
        <color indexed="8"/>
        <rFont val="Arial"/>
        <charset val="1"/>
      </rPr>
      <t>14020</t>
    </r>
  </si>
  <si>
    <r>
      <t xml:space="preserve">                    </t>
    </r>
    <r>
      <rPr>
        <b/>
        <sz val="10"/>
        <color indexed="8"/>
        <rFont val="Arial"/>
        <charset val="1"/>
      </rPr>
      <t>Mirëmbajtja e teknologjisë informative</t>
    </r>
    <r>
      <rPr>
        <b/>
        <sz val="10"/>
        <color indexed="8"/>
        <rFont val="Arial"/>
        <charset val="1"/>
      </rPr>
      <t xml:space="preserve">                 Kodi buxhetor: </t>
    </r>
    <r>
      <rPr>
        <b/>
        <sz val="10"/>
        <color indexed="8"/>
        <rFont val="Arial"/>
        <charset val="1"/>
      </rPr>
      <t>14040</t>
    </r>
  </si>
  <si>
    <t>Live streaming ne web faqen e Kuvendit</t>
  </si>
  <si>
    <r>
      <t xml:space="preserve">                    </t>
    </r>
    <r>
      <rPr>
        <b/>
        <sz val="10"/>
        <color indexed="8"/>
        <rFont val="Arial"/>
        <charset val="1"/>
      </rPr>
      <t>Mirëmbajtja e mobilieve dhe pajisjeve</t>
    </r>
    <r>
      <rPr>
        <b/>
        <sz val="10"/>
        <color indexed="8"/>
        <rFont val="Arial"/>
        <charset val="1"/>
      </rPr>
      <t xml:space="preserve">                 Kodi buxhetor: </t>
    </r>
    <r>
      <rPr>
        <b/>
        <sz val="10"/>
        <color indexed="8"/>
        <rFont val="Arial"/>
        <charset val="1"/>
      </rPr>
      <t>14050</t>
    </r>
  </si>
  <si>
    <r>
      <t xml:space="preserve">                    </t>
    </r>
    <r>
      <rPr>
        <b/>
        <sz val="10"/>
        <color indexed="8"/>
        <rFont val="Arial"/>
        <charset val="1"/>
      </rPr>
      <t>Reklamat dhe konkurset</t>
    </r>
    <r>
      <rPr>
        <b/>
        <sz val="10"/>
        <color indexed="8"/>
        <rFont val="Arial"/>
        <charset val="1"/>
      </rPr>
      <t xml:space="preserve">                 Kodi buxhetor: </t>
    </r>
    <r>
      <rPr>
        <b/>
        <sz val="10"/>
        <color indexed="8"/>
        <rFont val="Arial"/>
        <charset val="1"/>
      </rPr>
      <t>14210</t>
    </r>
  </si>
  <si>
    <r>
      <t xml:space="preserve">                    </t>
    </r>
    <r>
      <rPr>
        <b/>
        <sz val="10"/>
        <color indexed="8"/>
        <rFont val="Arial"/>
        <charset val="1"/>
      </rPr>
      <t>Shpenzimet për informim publik</t>
    </r>
    <r>
      <rPr>
        <b/>
        <sz val="10"/>
        <color indexed="8"/>
        <rFont val="Arial"/>
        <charset val="1"/>
      </rPr>
      <t xml:space="preserve">                 Kodi buxhetor: </t>
    </r>
    <r>
      <rPr>
        <b/>
        <sz val="10"/>
        <color indexed="8"/>
        <rFont val="Arial"/>
        <charset val="1"/>
      </rPr>
      <t>14230</t>
    </r>
  </si>
  <si>
    <t>Zyra e Kryeministrit</t>
  </si>
  <si>
    <t>COUNTRY HOUSE</t>
  </si>
  <si>
    <r>
      <t xml:space="preserve">                    </t>
    </r>
    <r>
      <rPr>
        <b/>
        <sz val="10"/>
        <color indexed="8"/>
        <rFont val="Arial"/>
        <charset val="1"/>
      </rPr>
      <t>Shpenzime për vendime të gjykatave</t>
    </r>
    <r>
      <rPr>
        <b/>
        <sz val="10"/>
        <color indexed="8"/>
        <rFont val="Arial"/>
        <charset val="1"/>
      </rPr>
      <t xml:space="preserve">                 Kodi buxhetor: </t>
    </r>
    <r>
      <rPr>
        <b/>
        <sz val="10"/>
        <color indexed="8"/>
        <rFont val="Arial"/>
        <charset val="1"/>
      </rPr>
      <t>14410</t>
    </r>
  </si>
  <si>
    <t xml:space="preserve">vendim gjygjesor </t>
  </si>
  <si>
    <r>
      <t xml:space="preserve">                    </t>
    </r>
    <r>
      <rPr>
        <b/>
        <sz val="10"/>
        <color indexed="8"/>
        <rFont val="Arial"/>
        <charset val="1"/>
      </rPr>
      <t>Ndërtesat administrative afariste</t>
    </r>
    <r>
      <rPr>
        <b/>
        <sz val="10"/>
        <color indexed="8"/>
        <rFont val="Arial"/>
        <charset val="1"/>
      </rPr>
      <t xml:space="preserve">                 Kodi buxhetor: </t>
    </r>
    <r>
      <rPr>
        <b/>
        <sz val="10"/>
        <color indexed="8"/>
        <rFont val="Arial"/>
        <charset val="1"/>
      </rPr>
      <t>31120</t>
    </r>
  </si>
  <si>
    <r>
      <t xml:space="preserve">                    </t>
    </r>
    <r>
      <rPr>
        <b/>
        <sz val="10"/>
        <color indexed="8"/>
        <rFont val="Arial"/>
        <charset val="1"/>
      </rPr>
      <t xml:space="preserve">Pajisje të teknologjisë informative </t>
    </r>
    <r>
      <rPr>
        <b/>
        <sz val="10"/>
        <color indexed="8"/>
        <rFont val="Arial"/>
        <charset val="1"/>
      </rPr>
      <t xml:space="preserve">                 Kodi buxhetor: </t>
    </r>
    <r>
      <rPr>
        <b/>
        <sz val="10"/>
        <color indexed="8"/>
        <rFont val="Arial"/>
        <charset val="1"/>
      </rPr>
      <t>31610</t>
    </r>
  </si>
  <si>
    <r>
      <t xml:space="preserve">                    </t>
    </r>
    <r>
      <rPr>
        <b/>
        <sz val="10"/>
        <color indexed="8"/>
        <rFont val="Arial"/>
        <charset val="1"/>
      </rPr>
      <t>Pajisje tjera</t>
    </r>
    <r>
      <rPr>
        <b/>
        <sz val="10"/>
        <color indexed="8"/>
        <rFont val="Arial"/>
        <charset val="1"/>
      </rPr>
      <t xml:space="preserve">                 Kodi buxhetor: </t>
    </r>
    <r>
      <rPr>
        <b/>
        <sz val="10"/>
        <color indexed="8"/>
        <rFont val="Arial"/>
        <charset val="1"/>
      </rPr>
      <t>31690</t>
    </r>
  </si>
</sst>
</file>

<file path=xl/styles.xml><?xml version="1.0" encoding="utf-8"?>
<styleSheet xmlns="http://schemas.openxmlformats.org/spreadsheetml/2006/main">
  <numFmts count="2">
    <numFmt numFmtId="43" formatCode="_(* #,##0.00_);_(* \(#,##0.00\);_(* &quot;-&quot;??_);_(@_)"/>
    <numFmt numFmtId="164" formatCode="[$-10409]#,##0.00"/>
  </numFmts>
  <fonts count="25">
    <font>
      <sz val="11"/>
      <color theme="1"/>
      <name val="Calibri"/>
      <family val="2"/>
      <scheme val="minor"/>
    </font>
    <font>
      <sz val="11"/>
      <color theme="1"/>
      <name val="Calibri"/>
      <family val="2"/>
      <scheme val="minor"/>
    </font>
    <font>
      <b/>
      <sz val="12"/>
      <color theme="1"/>
      <name val="Times New Roman"/>
      <family val="1"/>
    </font>
    <font>
      <sz val="12"/>
      <color theme="1"/>
      <name val="Times New Roman"/>
      <family val="1"/>
    </font>
    <font>
      <b/>
      <sz val="12"/>
      <color rgb="FF000000"/>
      <name val="Times New Roman"/>
      <family val="1"/>
    </font>
    <font>
      <sz val="12"/>
      <color rgb="FF000000"/>
      <name val="Times New Roman"/>
      <family val="1"/>
    </font>
    <font>
      <b/>
      <sz val="14"/>
      <color theme="1"/>
      <name val="Times New Roman"/>
      <family val="1"/>
    </font>
    <font>
      <sz val="12"/>
      <color theme="1"/>
      <name val="Calibri"/>
      <family val="2"/>
      <scheme val="minor"/>
    </font>
    <font>
      <sz val="10"/>
      <name val="Arial"/>
      <family val="2"/>
    </font>
    <font>
      <sz val="12"/>
      <color rgb="FFFF0000"/>
      <name val="Times New Roman"/>
      <family val="1"/>
    </font>
    <font>
      <sz val="12"/>
      <name val="Times New Roman"/>
      <family val="1"/>
    </font>
    <font>
      <sz val="14"/>
      <name val="Times New Roman"/>
      <family val="1"/>
    </font>
    <font>
      <b/>
      <sz val="14"/>
      <name val="Times New Roman"/>
      <family val="1"/>
    </font>
    <font>
      <sz val="11"/>
      <name val="Calibri"/>
      <family val="2"/>
      <scheme val="minor"/>
    </font>
    <font>
      <b/>
      <sz val="11"/>
      <name val="Calibri"/>
      <family val="2"/>
      <scheme val="minor"/>
    </font>
    <font>
      <b/>
      <sz val="14"/>
      <name val="Calibri"/>
      <family val="2"/>
      <scheme val="minor"/>
    </font>
    <font>
      <b/>
      <sz val="12"/>
      <name val="Calibri"/>
      <family val="2"/>
      <scheme val="minor"/>
    </font>
    <font>
      <sz val="14"/>
      <name val="Calibri"/>
      <family val="2"/>
      <scheme val="minor"/>
    </font>
    <font>
      <sz val="12"/>
      <name val="Calibri"/>
      <family val="2"/>
      <scheme val="minor"/>
    </font>
    <font>
      <sz val="16"/>
      <color theme="1"/>
      <name val="Times New Roman"/>
      <family val="1"/>
    </font>
    <font>
      <sz val="10"/>
      <name val="Arial"/>
    </font>
    <font>
      <b/>
      <sz val="10"/>
      <color indexed="8"/>
      <name val="Arial"/>
      <charset val="1"/>
    </font>
    <font>
      <sz val="10"/>
      <color indexed="8"/>
      <name val="Arial"/>
      <charset val="1"/>
    </font>
    <font>
      <sz val="24"/>
      <color theme="1"/>
      <name val="Times New Roman"/>
      <family val="1"/>
    </font>
    <font>
      <b/>
      <sz val="24"/>
      <color theme="1"/>
      <name val="Times New Roman"/>
      <family val="1"/>
    </font>
  </fonts>
  <fills count="8">
    <fill>
      <patternFill patternType="none"/>
    </fill>
    <fill>
      <patternFill patternType="gray125"/>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theme="0"/>
        <bgColor indexed="64"/>
      </patternFill>
    </fill>
    <fill>
      <patternFill patternType="solid">
        <fgColor indexed="10"/>
        <bgColor indexed="0"/>
      </patternFill>
    </fill>
    <fill>
      <patternFill patternType="solid">
        <fgColor indexed="12"/>
        <bgColor indexed="0"/>
      </patternFill>
    </fill>
  </fills>
  <borders count="55">
    <border>
      <left/>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diagonal/>
    </border>
    <border>
      <left/>
      <right style="medium">
        <color indexed="64"/>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dotted">
        <color indexed="64"/>
      </right>
      <top style="medium">
        <color indexed="64"/>
      </top>
      <bottom/>
      <diagonal/>
    </border>
    <border>
      <left style="medium">
        <color indexed="64"/>
      </left>
      <right style="dotted">
        <color indexed="64"/>
      </right>
      <top/>
      <bottom style="medium">
        <color indexed="64"/>
      </bottom>
      <diagonal/>
    </border>
    <border>
      <left style="dotted">
        <color indexed="64"/>
      </left>
      <right/>
      <top style="medium">
        <color indexed="64"/>
      </top>
      <bottom/>
      <diagonal/>
    </border>
    <border>
      <left style="dotted">
        <color indexed="64"/>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rgb="FF000000"/>
      </left>
      <right/>
      <top style="medium">
        <color rgb="FF000000"/>
      </top>
      <bottom/>
      <diagonal/>
    </border>
    <border>
      <left/>
      <right/>
      <top style="medium">
        <color rgb="FF000000"/>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top/>
      <bottom style="medium">
        <color rgb="FF000000"/>
      </bottom>
      <diagonal/>
    </border>
    <border>
      <left style="medium">
        <color indexed="64"/>
      </left>
      <right style="medium">
        <color indexed="64"/>
      </right>
      <top/>
      <bottom style="medium">
        <color rgb="FF000000"/>
      </bottom>
      <diagonal/>
    </border>
    <border>
      <left style="medium">
        <color rgb="FF000000"/>
      </left>
      <right style="medium">
        <color indexed="64"/>
      </right>
      <top style="medium">
        <color rgb="FF000000"/>
      </top>
      <bottom/>
      <diagonal/>
    </border>
    <border>
      <left/>
      <right style="medium">
        <color rgb="FF000000"/>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rgb="FF000000"/>
      </right>
      <top/>
      <bottom/>
      <diagonal/>
    </border>
    <border>
      <left style="medium">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11"/>
      </left>
      <right style="thin">
        <color indexed="11"/>
      </right>
      <top style="thin">
        <color indexed="11"/>
      </top>
      <bottom style="thin">
        <color indexed="11"/>
      </bottom>
      <diagonal/>
    </border>
    <border>
      <left/>
      <right style="thin">
        <color indexed="11"/>
      </right>
      <top style="thin">
        <color indexed="11"/>
      </top>
      <bottom style="thin">
        <color indexed="11"/>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xf numFmtId="0" fontId="20" fillId="0" borderId="0"/>
    <xf numFmtId="43" fontId="20" fillId="0" borderId="0" applyFont="0" applyFill="0" applyBorder="0" applyAlignment="0" applyProtection="0"/>
  </cellStyleXfs>
  <cellXfs count="245">
    <xf numFmtId="0" fontId="0" fillId="0" borderId="0" xfId="0"/>
    <xf numFmtId="0" fontId="2" fillId="0" borderId="0" xfId="0" applyFont="1"/>
    <xf numFmtId="0" fontId="3" fillId="0" borderId="29" xfId="0" applyFont="1" applyBorder="1" applyAlignment="1">
      <alignment vertical="top" wrapText="1"/>
    </xf>
    <xf numFmtId="0" fontId="3" fillId="0" borderId="0" xfId="0" applyFont="1" applyBorder="1" applyAlignment="1">
      <alignment vertical="top" wrapText="1"/>
    </xf>
    <xf numFmtId="0" fontId="3" fillId="0" borderId="0" xfId="0" applyFont="1" applyAlignment="1">
      <alignment wrapText="1"/>
    </xf>
    <xf numFmtId="0" fontId="3" fillId="0" borderId="29" xfId="0" applyFont="1" applyBorder="1"/>
    <xf numFmtId="0" fontId="3" fillId="0" borderId="0" xfId="0" applyFont="1" applyAlignment="1">
      <alignment horizontal="center"/>
    </xf>
    <xf numFmtId="0" fontId="4" fillId="3" borderId="0" xfId="0" applyFont="1" applyFill="1" applyAlignment="1">
      <alignment horizontal="center"/>
    </xf>
    <xf numFmtId="0" fontId="5" fillId="3" borderId="0" xfId="0" applyFont="1" applyFill="1" applyAlignment="1">
      <alignment horizontal="center"/>
    </xf>
    <xf numFmtId="0" fontId="5" fillId="0" borderId="14" xfId="0" applyFont="1" applyBorder="1" applyAlignment="1">
      <alignment horizontal="center"/>
    </xf>
    <xf numFmtId="0" fontId="5" fillId="0" borderId="15" xfId="0" applyFont="1" applyBorder="1" applyAlignment="1">
      <alignment horizontal="center"/>
    </xf>
    <xf numFmtId="0" fontId="5" fillId="0" borderId="10" xfId="0" applyFont="1" applyBorder="1" applyAlignment="1">
      <alignment horizontal="center"/>
    </xf>
    <xf numFmtId="0" fontId="2" fillId="0" borderId="8" xfId="0" applyFont="1" applyBorder="1" applyAlignment="1">
      <alignment horizontal="center"/>
    </xf>
    <xf numFmtId="0" fontId="4" fillId="3" borderId="0" xfId="0" applyFont="1" applyFill="1" applyAlignment="1">
      <alignment horizontal="right"/>
    </xf>
    <xf numFmtId="0" fontId="5" fillId="0" borderId="14" xfId="0" applyFont="1" applyBorder="1"/>
    <xf numFmtId="0" fontId="4" fillId="2" borderId="15" xfId="0" applyFont="1" applyFill="1" applyBorder="1"/>
    <xf numFmtId="0" fontId="5" fillId="2" borderId="9" xfId="0" applyFont="1" applyFill="1" applyBorder="1"/>
    <xf numFmtId="0" fontId="4" fillId="3" borderId="16" xfId="0" applyFont="1" applyFill="1" applyBorder="1" applyAlignment="1">
      <alignment horizontal="center" wrapText="1"/>
    </xf>
    <xf numFmtId="0" fontId="2" fillId="0" borderId="8" xfId="0" applyFont="1" applyBorder="1" applyAlignment="1">
      <alignment horizontal="right"/>
    </xf>
    <xf numFmtId="0" fontId="2" fillId="0" borderId="9" xfId="0" applyFont="1" applyBorder="1" applyAlignment="1">
      <alignment wrapText="1"/>
    </xf>
    <xf numFmtId="0" fontId="5" fillId="0" borderId="10" xfId="0" applyFont="1" applyBorder="1" applyAlignment="1">
      <alignment horizontal="right"/>
    </xf>
    <xf numFmtId="0" fontId="3" fillId="0" borderId="11" xfId="0" applyFont="1" applyBorder="1" applyAlignment="1">
      <alignment wrapText="1"/>
    </xf>
    <xf numFmtId="43" fontId="5" fillId="2" borderId="11" xfId="1" applyFont="1" applyFill="1" applyBorder="1"/>
    <xf numFmtId="10" fontId="5" fillId="0" borderId="11" xfId="2" applyNumberFormat="1" applyFont="1" applyBorder="1"/>
    <xf numFmtId="43" fontId="5" fillId="0" borderId="11" xfId="1" applyFont="1" applyBorder="1"/>
    <xf numFmtId="0" fontId="4" fillId="0" borderId="9" xfId="0" applyFont="1" applyBorder="1"/>
    <xf numFmtId="0" fontId="3" fillId="0" borderId="1" xfId="0" applyFont="1" applyBorder="1" applyAlignment="1">
      <alignment vertical="top" wrapText="1"/>
    </xf>
    <xf numFmtId="0" fontId="3" fillId="0" borderId="32" xfId="0" applyFont="1" applyBorder="1" applyAlignment="1">
      <alignment vertical="top" wrapText="1"/>
    </xf>
    <xf numFmtId="0" fontId="3" fillId="0" borderId="17" xfId="0" applyFont="1" applyBorder="1" applyAlignment="1">
      <alignment vertical="top" wrapText="1"/>
    </xf>
    <xf numFmtId="0" fontId="3" fillId="0" borderId="0" xfId="0" applyFont="1" applyBorder="1" applyAlignment="1">
      <alignment horizontal="left" vertical="top" wrapText="1" indent="5"/>
    </xf>
    <xf numFmtId="0" fontId="3" fillId="0" borderId="8" xfId="0" applyFont="1" applyBorder="1" applyAlignment="1">
      <alignment vertical="top" wrapText="1"/>
    </xf>
    <xf numFmtId="0" fontId="3" fillId="0" borderId="2" xfId="0" applyFont="1" applyBorder="1" applyAlignment="1">
      <alignment vertical="top" wrapText="1"/>
    </xf>
    <xf numFmtId="0" fontId="3" fillId="0" borderId="3" xfId="0" applyFont="1" applyBorder="1" applyAlignment="1">
      <alignment vertical="top" wrapText="1"/>
    </xf>
    <xf numFmtId="10" fontId="3" fillId="0" borderId="8" xfId="2" applyNumberFormat="1" applyFont="1" applyBorder="1" applyAlignment="1">
      <alignment vertical="top" wrapText="1"/>
    </xf>
    <xf numFmtId="43" fontId="5" fillId="0" borderId="29" xfId="1" applyFont="1" applyBorder="1" applyAlignment="1">
      <alignment horizontal="center"/>
    </xf>
    <xf numFmtId="43" fontId="5" fillId="2" borderId="29" xfId="1" applyFont="1" applyFill="1" applyBorder="1" applyAlignment="1">
      <alignment horizontal="center"/>
    </xf>
    <xf numFmtId="0" fontId="5" fillId="0" borderId="29" xfId="0" applyFont="1" applyBorder="1" applyAlignment="1">
      <alignment horizontal="center"/>
    </xf>
    <xf numFmtId="0" fontId="3" fillId="4" borderId="0" xfId="0" applyFont="1" applyFill="1"/>
    <xf numFmtId="0" fontId="6" fillId="0" borderId="0" xfId="0" applyFont="1"/>
    <xf numFmtId="0" fontId="7" fillId="0" borderId="0" xfId="0" applyFont="1"/>
    <xf numFmtId="0" fontId="3" fillId="0" borderId="6" xfId="0" applyFont="1" applyBorder="1" applyAlignment="1">
      <alignment vertical="top" wrapText="1"/>
    </xf>
    <xf numFmtId="0" fontId="3" fillId="0" borderId="30" xfId="0" applyFont="1" applyBorder="1" applyAlignment="1">
      <alignment vertical="top" wrapText="1"/>
    </xf>
    <xf numFmtId="0" fontId="3" fillId="0" borderId="0" xfId="0" applyFont="1" applyBorder="1"/>
    <xf numFmtId="43" fontId="3" fillId="0" borderId="0" xfId="0" applyNumberFormat="1" applyFont="1"/>
    <xf numFmtId="0" fontId="3" fillId="0" borderId="0" xfId="0" applyFont="1"/>
    <xf numFmtId="0" fontId="5" fillId="0" borderId="15" xfId="0" applyFont="1" applyBorder="1"/>
    <xf numFmtId="0" fontId="5" fillId="0" borderId="9" xfId="0" applyFont="1" applyBorder="1"/>
    <xf numFmtId="43" fontId="7" fillId="0" borderId="0" xfId="1" applyFont="1"/>
    <xf numFmtId="0" fontId="3" fillId="0" borderId="29" xfId="0" applyFont="1" applyBorder="1" applyAlignment="1">
      <alignment horizontal="center"/>
    </xf>
    <xf numFmtId="43" fontId="4" fillId="0" borderId="15" xfId="0" applyNumberFormat="1" applyFont="1" applyBorder="1" applyAlignment="1">
      <alignment horizontal="center"/>
    </xf>
    <xf numFmtId="43" fontId="3" fillId="0" borderId="30" xfId="1" applyFont="1" applyBorder="1" applyAlignment="1">
      <alignment vertical="top" wrapText="1"/>
    </xf>
    <xf numFmtId="43" fontId="7" fillId="0" borderId="29" xfId="1" applyFont="1" applyBorder="1" applyAlignment="1">
      <alignment horizontal="center"/>
    </xf>
    <xf numFmtId="0" fontId="4" fillId="3" borderId="17" xfId="0" applyFont="1" applyFill="1" applyBorder="1" applyAlignment="1">
      <alignment horizontal="center" wrapText="1"/>
    </xf>
    <xf numFmtId="0" fontId="4" fillId="3" borderId="10" xfId="0" applyFont="1" applyFill="1" applyBorder="1" applyAlignment="1">
      <alignment horizontal="center" wrapText="1"/>
    </xf>
    <xf numFmtId="0" fontId="3" fillId="0" borderId="0" xfId="0" applyFont="1"/>
    <xf numFmtId="0" fontId="5" fillId="0" borderId="15" xfId="0" applyFont="1" applyBorder="1"/>
    <xf numFmtId="0" fontId="4" fillId="3" borderId="0" xfId="0" applyFont="1" applyFill="1" applyBorder="1"/>
    <xf numFmtId="10" fontId="3" fillId="0" borderId="0" xfId="2" applyNumberFormat="1" applyFont="1" applyBorder="1" applyAlignment="1">
      <alignment vertical="top" wrapText="1"/>
    </xf>
    <xf numFmtId="43" fontId="11" fillId="0" borderId="29" xfId="1" applyFont="1" applyBorder="1"/>
    <xf numFmtId="0" fontId="2" fillId="0" borderId="11" xfId="0" applyFont="1" applyBorder="1" applyAlignment="1">
      <alignment wrapText="1"/>
    </xf>
    <xf numFmtId="43" fontId="4" fillId="0" borderId="29" xfId="1" applyFont="1" applyBorder="1" applyAlignment="1">
      <alignment horizontal="center"/>
    </xf>
    <xf numFmtId="0" fontId="12" fillId="0" borderId="0" xfId="0" applyFont="1"/>
    <xf numFmtId="0" fontId="13" fillId="0" borderId="0" xfId="0" applyFont="1"/>
    <xf numFmtId="0" fontId="11" fillId="0" borderId="37" xfId="0" applyFont="1" applyBorder="1" applyAlignment="1">
      <alignment vertical="top" wrapText="1"/>
    </xf>
    <xf numFmtId="0" fontId="11" fillId="0" borderId="5" xfId="0" applyFont="1" applyBorder="1" applyAlignment="1">
      <alignment vertical="top" wrapText="1"/>
    </xf>
    <xf numFmtId="0" fontId="11" fillId="0" borderId="29" xfId="0" applyFont="1" applyBorder="1" applyAlignment="1">
      <alignment vertical="top" wrapText="1"/>
    </xf>
    <xf numFmtId="0" fontId="12" fillId="0" borderId="29" xfId="0" applyFont="1" applyBorder="1" applyAlignment="1">
      <alignment horizontal="center" vertical="top" wrapText="1"/>
    </xf>
    <xf numFmtId="0" fontId="11" fillId="0" borderId="26" xfId="0" applyFont="1" applyBorder="1" applyAlignment="1">
      <alignment vertical="top" wrapText="1"/>
    </xf>
    <xf numFmtId="0" fontId="14" fillId="0" borderId="29" xfId="0" applyFont="1" applyBorder="1" applyAlignment="1">
      <alignment horizontal="center"/>
    </xf>
    <xf numFmtId="0" fontId="13" fillId="0" borderId="29" xfId="0" applyFont="1" applyBorder="1"/>
    <xf numFmtId="0" fontId="12" fillId="0" borderId="38" xfId="0" applyFont="1" applyBorder="1" applyAlignment="1">
      <alignment vertical="top" wrapText="1"/>
    </xf>
    <xf numFmtId="0" fontId="12" fillId="0" borderId="0" xfId="0" applyFont="1" applyBorder="1" applyAlignment="1">
      <alignment vertical="top" wrapText="1"/>
    </xf>
    <xf numFmtId="0" fontId="12" fillId="0" borderId="29" xfId="0" applyFont="1" applyBorder="1" applyAlignment="1">
      <alignment vertical="top" wrapText="1"/>
    </xf>
    <xf numFmtId="0" fontId="12" fillId="0" borderId="33" xfId="0" applyFont="1" applyBorder="1" applyAlignment="1">
      <alignment vertical="top" wrapText="1"/>
    </xf>
    <xf numFmtId="0" fontId="12" fillId="0" borderId="40" xfId="0" applyFont="1" applyBorder="1" applyAlignment="1">
      <alignment vertical="top" wrapText="1"/>
    </xf>
    <xf numFmtId="43" fontId="12" fillId="0" borderId="29" xfId="0" applyNumberFormat="1" applyFont="1" applyBorder="1" applyAlignment="1">
      <alignment vertical="top" wrapText="1"/>
    </xf>
    <xf numFmtId="10" fontId="12" fillId="0" borderId="29" xfId="2" applyNumberFormat="1" applyFont="1" applyBorder="1" applyAlignment="1">
      <alignment vertical="top" wrapText="1"/>
    </xf>
    <xf numFmtId="43" fontId="12" fillId="0" borderId="29" xfId="0" applyNumberFormat="1" applyFont="1" applyBorder="1"/>
    <xf numFmtId="43" fontId="15" fillId="0" borderId="29" xfId="1" applyFont="1" applyBorder="1"/>
    <xf numFmtId="43" fontId="16" fillId="0" borderId="29" xfId="1" applyFont="1" applyBorder="1"/>
    <xf numFmtId="43" fontId="11" fillId="0" borderId="0" xfId="0" applyNumberFormat="1" applyFont="1"/>
    <xf numFmtId="0" fontId="11" fillId="0" borderId="40" xfId="0" applyFont="1" applyBorder="1" applyAlignment="1">
      <alignment vertical="top" wrapText="1"/>
    </xf>
    <xf numFmtId="43" fontId="11" fillId="0" borderId="29" xfId="1" applyFont="1" applyBorder="1" applyAlignment="1">
      <alignment vertical="top" wrapText="1"/>
    </xf>
    <xf numFmtId="43" fontId="17" fillId="0" borderId="29" xfId="1" applyFont="1" applyBorder="1"/>
    <xf numFmtId="43" fontId="11" fillId="0" borderId="0" xfId="1" applyFont="1"/>
    <xf numFmtId="0" fontId="11" fillId="0" borderId="0" xfId="0" applyFont="1" applyBorder="1" applyAlignment="1">
      <alignment vertical="top" wrapText="1"/>
    </xf>
    <xf numFmtId="43" fontId="11" fillId="0" borderId="0" xfId="1" applyFont="1" applyBorder="1" applyAlignment="1">
      <alignment vertical="top" wrapText="1"/>
    </xf>
    <xf numFmtId="10" fontId="12" fillId="0" borderId="35" xfId="2" applyNumberFormat="1" applyFont="1" applyBorder="1" applyAlignment="1">
      <alignment vertical="top" wrapText="1"/>
    </xf>
    <xf numFmtId="10" fontId="12" fillId="0" borderId="34" xfId="2" applyNumberFormat="1" applyFont="1" applyBorder="1" applyAlignment="1">
      <alignment vertical="top" wrapText="1"/>
    </xf>
    <xf numFmtId="43" fontId="12" fillId="0" borderId="29" xfId="1" applyFont="1" applyBorder="1" applyAlignment="1">
      <alignment vertical="top" wrapText="1"/>
    </xf>
    <xf numFmtId="43" fontId="12" fillId="0" borderId="29" xfId="1" applyFont="1" applyBorder="1"/>
    <xf numFmtId="43" fontId="16" fillId="5" borderId="29" xfId="1" applyFont="1" applyFill="1" applyBorder="1"/>
    <xf numFmtId="43" fontId="18" fillId="0" borderId="29" xfId="1" applyFont="1" applyBorder="1"/>
    <xf numFmtId="0" fontId="11" fillId="0" borderId="29" xfId="0" applyFont="1" applyBorder="1"/>
    <xf numFmtId="43" fontId="14" fillId="0" borderId="29" xfId="1" applyFont="1" applyBorder="1"/>
    <xf numFmtId="43" fontId="13" fillId="0" borderId="29" xfId="1" applyFont="1" applyBorder="1"/>
    <xf numFmtId="0" fontId="12" fillId="0" borderId="29" xfId="0" applyFont="1" applyBorder="1" applyAlignment="1">
      <alignment horizontal="right"/>
    </xf>
    <xf numFmtId="0" fontId="12" fillId="0" borderId="29" xfId="0" applyFont="1" applyBorder="1" applyAlignment="1">
      <alignment wrapText="1"/>
    </xf>
    <xf numFmtId="0" fontId="11" fillId="0" borderId="29" xfId="0" applyFont="1" applyBorder="1" applyAlignment="1">
      <alignment horizontal="right"/>
    </xf>
    <xf numFmtId="0" fontId="11" fillId="0" borderId="29" xfId="0" applyFont="1" applyBorder="1" applyAlignment="1">
      <alignment wrapText="1"/>
    </xf>
    <xf numFmtId="43" fontId="11" fillId="2" borderId="29" xfId="1" applyFont="1" applyFill="1" applyBorder="1"/>
    <xf numFmtId="43" fontId="16" fillId="0" borderId="29" xfId="0" applyNumberFormat="1" applyFont="1" applyBorder="1"/>
    <xf numFmtId="0" fontId="11" fillId="0" borderId="0" xfId="0" applyFont="1"/>
    <xf numFmtId="0" fontId="16" fillId="0" borderId="29" xfId="0" applyFont="1" applyBorder="1"/>
    <xf numFmtId="0" fontId="18" fillId="0" borderId="29" xfId="0" applyFont="1" applyBorder="1"/>
    <xf numFmtId="0" fontId="12" fillId="0" borderId="29" xfId="0" applyFont="1" applyBorder="1"/>
    <xf numFmtId="0" fontId="11" fillId="0" borderId="0" xfId="0" applyFont="1" applyAlignment="1">
      <alignment wrapText="1"/>
    </xf>
    <xf numFmtId="43" fontId="11" fillId="0" borderId="29" xfId="0" applyNumberFormat="1" applyFont="1" applyBorder="1"/>
    <xf numFmtId="9" fontId="12" fillId="0" borderId="29" xfId="2" applyFont="1" applyBorder="1"/>
    <xf numFmtId="2" fontId="12" fillId="0" borderId="29" xfId="0" applyNumberFormat="1" applyFont="1" applyBorder="1"/>
    <xf numFmtId="43" fontId="14" fillId="0" borderId="29" xfId="0" applyNumberFormat="1" applyFont="1" applyBorder="1"/>
    <xf numFmtId="43" fontId="13" fillId="0" borderId="0" xfId="0" applyNumberFormat="1" applyFont="1"/>
    <xf numFmtId="43" fontId="13" fillId="5" borderId="29" xfId="1" applyFont="1" applyFill="1" applyBorder="1"/>
    <xf numFmtId="43" fontId="7" fillId="0" borderId="0" xfId="0" applyNumberFormat="1" applyFont="1"/>
    <xf numFmtId="43" fontId="3" fillId="0" borderId="31" xfId="1" applyFont="1" applyBorder="1" applyAlignment="1">
      <alignment vertical="top" wrapText="1"/>
    </xf>
    <xf numFmtId="43" fontId="7" fillId="0" borderId="0" xfId="0" applyNumberFormat="1" applyFont="1" applyAlignment="1">
      <alignment horizontal="left"/>
    </xf>
    <xf numFmtId="43" fontId="9" fillId="0" borderId="0" xfId="1" applyFont="1" applyBorder="1" applyAlignment="1">
      <alignment vertical="top" wrapText="1"/>
    </xf>
    <xf numFmtId="0" fontId="3" fillId="0" borderId="33" xfId="0" applyFont="1" applyBorder="1" applyAlignment="1">
      <alignment vertical="center" textRotation="90" wrapText="1"/>
    </xf>
    <xf numFmtId="43" fontId="10" fillId="0" borderId="0" xfId="1" applyFont="1" applyBorder="1" applyAlignment="1">
      <alignment vertical="top" wrapText="1"/>
    </xf>
    <xf numFmtId="0" fontId="7" fillId="0" borderId="0" xfId="0" applyFont="1" applyBorder="1"/>
    <xf numFmtId="0" fontId="2" fillId="2" borderId="15" xfId="0" applyFont="1" applyFill="1" applyBorder="1" applyAlignment="1">
      <alignment horizontal="center"/>
    </xf>
    <xf numFmtId="43" fontId="3" fillId="0" borderId="30" xfId="1" applyFont="1" applyBorder="1" applyAlignment="1">
      <alignment wrapText="1"/>
    </xf>
    <xf numFmtId="43" fontId="3" fillId="0" borderId="3" xfId="1" applyFont="1" applyBorder="1" applyAlignment="1">
      <alignment wrapText="1"/>
    </xf>
    <xf numFmtId="43" fontId="10" fillId="0" borderId="31" xfId="1" applyFont="1" applyBorder="1" applyAlignment="1">
      <alignment wrapText="1"/>
    </xf>
    <xf numFmtId="43" fontId="3" fillId="0" borderId="3" xfId="1" applyNumberFormat="1" applyFont="1" applyBorder="1" applyAlignment="1">
      <alignment wrapText="1"/>
    </xf>
    <xf numFmtId="43" fontId="3" fillId="0" borderId="31" xfId="1" applyFont="1" applyBorder="1" applyAlignment="1">
      <alignment horizontal="left" wrapText="1"/>
    </xf>
    <xf numFmtId="10" fontId="3" fillId="0" borderId="3" xfId="2" applyNumberFormat="1" applyFont="1" applyBorder="1" applyAlignment="1">
      <alignment wrapText="1"/>
    </xf>
    <xf numFmtId="43" fontId="3" fillId="0" borderId="29" xfId="1" applyFont="1" applyBorder="1" applyAlignment="1">
      <alignment wrapText="1"/>
    </xf>
    <xf numFmtId="43" fontId="3" fillId="0" borderId="33" xfId="1" applyFont="1" applyBorder="1" applyAlignment="1">
      <alignment wrapText="1"/>
    </xf>
    <xf numFmtId="43" fontId="2" fillId="0" borderId="3" xfId="1" applyFont="1" applyBorder="1" applyAlignment="1">
      <alignment wrapText="1"/>
    </xf>
    <xf numFmtId="2" fontId="2" fillId="0" borderId="29" xfId="0" applyNumberFormat="1" applyFont="1" applyBorder="1" applyAlignment="1"/>
    <xf numFmtId="0" fontId="3" fillId="0" borderId="0" xfId="0" applyFont="1" applyAlignment="1"/>
    <xf numFmtId="0" fontId="3" fillId="0" borderId="29" xfId="0" applyFont="1" applyBorder="1" applyAlignment="1"/>
    <xf numFmtId="43" fontId="3" fillId="0" borderId="29" xfId="1" applyFont="1" applyBorder="1" applyAlignment="1"/>
    <xf numFmtId="2" fontId="3" fillId="0" borderId="29" xfId="0" applyNumberFormat="1" applyFont="1" applyBorder="1" applyAlignment="1"/>
    <xf numFmtId="0" fontId="5" fillId="0" borderId="23" xfId="0" applyFont="1" applyBorder="1"/>
    <xf numFmtId="0" fontId="4" fillId="0" borderId="18" xfId="0" applyFont="1" applyBorder="1" applyAlignment="1">
      <alignment wrapText="1"/>
    </xf>
    <xf numFmtId="43" fontId="4" fillId="0" borderId="18" xfId="0" applyNumberFormat="1" applyFont="1" applyBorder="1"/>
    <xf numFmtId="10" fontId="4" fillId="0" borderId="18" xfId="0" applyNumberFormat="1" applyFont="1" applyBorder="1"/>
    <xf numFmtId="0" fontId="2" fillId="0" borderId="10" xfId="0" applyFont="1" applyBorder="1" applyAlignment="1">
      <alignment horizontal="right"/>
    </xf>
    <xf numFmtId="43" fontId="4" fillId="0" borderId="11" xfId="1" applyFont="1" applyBorder="1"/>
    <xf numFmtId="10" fontId="4" fillId="0" borderId="11" xfId="2" applyNumberFormat="1" applyFont="1" applyBorder="1"/>
    <xf numFmtId="0" fontId="3" fillId="0" borderId="29" xfId="0" applyFont="1" applyBorder="1" applyAlignment="1">
      <alignment wrapText="1"/>
    </xf>
    <xf numFmtId="0" fontId="3" fillId="0" borderId="16" xfId="0" applyFont="1" applyBorder="1" applyAlignment="1">
      <alignment vertical="center" textRotation="90" wrapText="1"/>
    </xf>
    <xf numFmtId="0" fontId="3" fillId="0" borderId="41" xfId="0" applyFont="1" applyBorder="1" applyAlignment="1">
      <alignment vertical="center" textRotation="90" wrapText="1"/>
    </xf>
    <xf numFmtId="0" fontId="3" fillId="0" borderId="38" xfId="0" applyFont="1" applyBorder="1" applyAlignment="1">
      <alignment vertical="center" textRotation="90" wrapText="1"/>
    </xf>
    <xf numFmtId="0" fontId="3" fillId="0" borderId="0" xfId="0" applyFont="1" applyBorder="1" applyAlignment="1">
      <alignment horizontal="center" vertical="center" textRotation="90" wrapText="1"/>
    </xf>
    <xf numFmtId="0" fontId="3" fillId="0" borderId="0" xfId="0" applyFont="1"/>
    <xf numFmtId="0" fontId="3" fillId="0" borderId="13" xfId="0" applyFont="1" applyBorder="1"/>
    <xf numFmtId="0" fontId="20" fillId="0" borderId="45" xfId="4" applyBorder="1" applyAlignment="1" applyProtection="1">
      <alignment vertical="top" wrapText="1"/>
      <protection locked="0"/>
    </xf>
    <xf numFmtId="0" fontId="20" fillId="0" borderId="46" xfId="4" applyBorder="1" applyAlignment="1" applyProtection="1">
      <alignment vertical="top" wrapText="1"/>
      <protection locked="0"/>
    </xf>
    <xf numFmtId="0" fontId="20" fillId="0" borderId="47" xfId="4" applyBorder="1" applyAlignment="1" applyProtection="1">
      <alignment vertical="top" wrapText="1"/>
      <protection locked="0"/>
    </xf>
    <xf numFmtId="0" fontId="20" fillId="0" borderId="49" xfId="4" applyBorder="1" applyAlignment="1" applyProtection="1">
      <alignment vertical="top" wrapText="1"/>
      <protection locked="0"/>
    </xf>
    <xf numFmtId="0" fontId="20" fillId="0" borderId="52" xfId="4" applyBorder="1" applyAlignment="1" applyProtection="1">
      <alignment vertical="top" wrapText="1"/>
      <protection locked="0"/>
    </xf>
    <xf numFmtId="0" fontId="20" fillId="0" borderId="53" xfId="4" applyBorder="1" applyAlignment="1" applyProtection="1">
      <alignment vertical="top" wrapText="1"/>
      <protection locked="0"/>
    </xf>
    <xf numFmtId="0" fontId="20" fillId="0" borderId="54" xfId="4" applyBorder="1" applyAlignment="1" applyProtection="1">
      <alignment vertical="top" wrapText="1"/>
      <protection locked="0"/>
    </xf>
    <xf numFmtId="0" fontId="2" fillId="0" borderId="0" xfId="0" applyFont="1" applyAlignment="1">
      <alignment horizontal="left" indent="8"/>
    </xf>
    <xf numFmtId="0" fontId="2" fillId="0" borderId="0" xfId="0" applyFont="1" applyAlignment="1">
      <alignment horizontal="left" indent="5"/>
    </xf>
    <xf numFmtId="0" fontId="3" fillId="0" borderId="0" xfId="0" applyFont="1" applyBorder="1" applyAlignment="1">
      <alignment horizontal="left" vertical="top" wrapText="1"/>
    </xf>
    <xf numFmtId="0" fontId="23" fillId="0" borderId="0" xfId="0" applyFont="1"/>
    <xf numFmtId="0" fontId="20" fillId="0" borderId="0" xfId="4"/>
    <xf numFmtId="0" fontId="22" fillId="0" borderId="50" xfId="4" applyFont="1" applyBorder="1" applyAlignment="1" applyProtection="1">
      <alignment horizontal="left" vertical="top" wrapText="1" readingOrder="1"/>
      <protection locked="0"/>
    </xf>
    <xf numFmtId="0" fontId="22" fillId="6" borderId="50" xfId="4" applyFont="1" applyFill="1" applyBorder="1" applyAlignment="1" applyProtection="1">
      <alignment horizontal="left" vertical="top" wrapText="1" readingOrder="1"/>
      <protection locked="0"/>
    </xf>
    <xf numFmtId="0" fontId="22" fillId="7" borderId="50" xfId="4" applyFont="1" applyFill="1" applyBorder="1" applyAlignment="1" applyProtection="1">
      <alignment horizontal="left" vertical="top" wrapText="1" readingOrder="1"/>
      <protection locked="0"/>
    </xf>
    <xf numFmtId="0" fontId="22" fillId="0" borderId="48" xfId="4" applyFont="1" applyBorder="1" applyAlignment="1" applyProtection="1">
      <alignment vertical="top" wrapText="1" readingOrder="1"/>
      <protection locked="0"/>
    </xf>
    <xf numFmtId="0" fontId="20" fillId="0" borderId="48" xfId="4" applyBorder="1" applyAlignment="1" applyProtection="1">
      <alignment vertical="top" wrapText="1"/>
      <protection locked="0"/>
    </xf>
    <xf numFmtId="0" fontId="3" fillId="0" borderId="0" xfId="0" applyFont="1" applyBorder="1" applyAlignment="1">
      <alignment horizontal="left" vertical="top" wrapText="1"/>
    </xf>
    <xf numFmtId="0" fontId="2" fillId="0" borderId="0" xfId="0" applyFont="1" applyAlignment="1">
      <alignment horizontal="center"/>
    </xf>
    <xf numFmtId="0" fontId="2" fillId="0" borderId="0" xfId="0" applyFont="1" applyAlignment="1">
      <alignment horizontal="left" wrapText="1"/>
    </xf>
    <xf numFmtId="0" fontId="3" fillId="0" borderId="0" xfId="0" applyFont="1" applyAlignment="1">
      <alignment horizontal="left" wrapText="1"/>
    </xf>
    <xf numFmtId="0" fontId="3" fillId="0" borderId="25" xfId="0" applyFont="1" applyBorder="1" applyAlignment="1">
      <alignment horizontal="center" vertical="top" wrapText="1"/>
    </xf>
    <xf numFmtId="0" fontId="3" fillId="0" borderId="26" xfId="0" applyFont="1" applyBorder="1" applyAlignment="1">
      <alignment horizontal="center" vertical="top" wrapText="1"/>
    </xf>
    <xf numFmtId="0" fontId="3" fillId="0" borderId="27" xfId="0" applyFont="1" applyBorder="1" applyAlignment="1">
      <alignment horizontal="center" wrapText="1"/>
    </xf>
    <xf numFmtId="0" fontId="3" fillId="0" borderId="12" xfId="0" applyFont="1" applyBorder="1" applyAlignment="1">
      <alignment horizontal="center" wrapText="1"/>
    </xf>
    <xf numFmtId="0" fontId="3" fillId="0" borderId="28" xfId="0" applyFont="1" applyBorder="1" applyAlignment="1">
      <alignment horizontal="center" wrapText="1"/>
    </xf>
    <xf numFmtId="0" fontId="3" fillId="0" borderId="14" xfId="0" applyFont="1" applyBorder="1" applyAlignment="1">
      <alignment horizontal="center" vertical="top" wrapText="1"/>
    </xf>
    <xf numFmtId="0" fontId="3" fillId="0" borderId="15" xfId="0" applyFont="1" applyBorder="1" applyAlignment="1">
      <alignment horizontal="center" vertical="top" wrapText="1"/>
    </xf>
    <xf numFmtId="0" fontId="3" fillId="0" borderId="9" xfId="0" applyFont="1" applyBorder="1" applyAlignment="1">
      <alignment horizontal="center" vertical="top" wrapText="1"/>
    </xf>
    <xf numFmtId="0" fontId="3" fillId="0" borderId="1" xfId="0" applyFont="1" applyBorder="1" applyAlignment="1">
      <alignment vertical="center" textRotation="90" wrapText="1"/>
    </xf>
    <xf numFmtId="0" fontId="3" fillId="0" borderId="2" xfId="0" applyFont="1" applyBorder="1" applyAlignment="1">
      <alignment vertical="center" textRotation="90" wrapText="1"/>
    </xf>
    <xf numFmtId="0" fontId="19" fillId="0" borderId="4" xfId="0" applyFont="1" applyBorder="1" applyAlignment="1">
      <alignment vertical="center" wrapText="1"/>
    </xf>
    <xf numFmtId="0" fontId="19" fillId="0" borderId="5" xfId="0" applyFont="1" applyBorder="1" applyAlignment="1">
      <alignment vertical="center" wrapText="1"/>
    </xf>
    <xf numFmtId="0" fontId="19" fillId="0" borderId="7" xfId="0" applyFont="1" applyBorder="1" applyAlignment="1">
      <alignment vertical="center" wrapText="1"/>
    </xf>
    <xf numFmtId="0" fontId="19" fillId="0" borderId="42" xfId="0" applyFont="1" applyBorder="1" applyAlignment="1">
      <alignment horizontal="center" vertical="center" wrapText="1"/>
    </xf>
    <xf numFmtId="0" fontId="19" fillId="0" borderId="43" xfId="0" applyFont="1" applyBorder="1" applyAlignment="1">
      <alignment horizontal="center" vertical="center" wrapText="1"/>
    </xf>
    <xf numFmtId="0" fontId="19" fillId="0" borderId="44" xfId="0" applyFont="1" applyBorder="1" applyAlignment="1">
      <alignment horizontal="center" vertical="center" wrapText="1"/>
    </xf>
    <xf numFmtId="0" fontId="11" fillId="0" borderId="0" xfId="0" applyFont="1" applyBorder="1"/>
    <xf numFmtId="0" fontId="11" fillId="0" borderId="0" xfId="0" applyFont="1"/>
    <xf numFmtId="0" fontId="12" fillId="0" borderId="40" xfId="0" applyFont="1" applyBorder="1" applyAlignment="1">
      <alignment horizontal="center"/>
    </xf>
    <xf numFmtId="0" fontId="12" fillId="0" borderId="39" xfId="0" applyFont="1" applyBorder="1" applyAlignment="1">
      <alignment horizontal="center"/>
    </xf>
    <xf numFmtId="0" fontId="11" fillId="0" borderId="0" xfId="0" applyFont="1" applyBorder="1" applyAlignment="1">
      <alignment wrapText="1"/>
    </xf>
    <xf numFmtId="0" fontId="11" fillId="0" borderId="0" xfId="0" applyFont="1" applyAlignment="1">
      <alignment wrapText="1"/>
    </xf>
    <xf numFmtId="0" fontId="3" fillId="5" borderId="29" xfId="0" applyFont="1" applyFill="1" applyBorder="1" applyAlignment="1">
      <alignment wrapText="1"/>
    </xf>
    <xf numFmtId="43" fontId="4" fillId="0" borderId="29" xfId="1" applyFont="1" applyBorder="1" applyAlignment="1">
      <alignment horizontal="center"/>
    </xf>
    <xf numFmtId="2" fontId="3" fillId="0" borderId="34" xfId="0" applyNumberFormat="1" applyFont="1" applyBorder="1" applyAlignment="1"/>
    <xf numFmtId="2" fontId="3" fillId="0" borderId="35" xfId="0" applyNumberFormat="1" applyFont="1" applyBorder="1" applyAlignment="1"/>
    <xf numFmtId="0" fontId="3" fillId="5" borderId="14" xfId="0" applyFont="1" applyFill="1" applyBorder="1" applyAlignment="1">
      <alignment horizontal="left" wrapText="1"/>
    </xf>
    <xf numFmtId="0" fontId="3" fillId="5" borderId="15" xfId="0" applyFont="1" applyFill="1" applyBorder="1" applyAlignment="1">
      <alignment horizontal="left" wrapText="1"/>
    </xf>
    <xf numFmtId="0" fontId="3" fillId="5" borderId="9" xfId="0" applyFont="1" applyFill="1" applyBorder="1" applyAlignment="1">
      <alignment horizontal="left" wrapText="1"/>
    </xf>
    <xf numFmtId="0" fontId="3" fillId="5" borderId="14" xfId="0" applyFont="1" applyFill="1" applyBorder="1" applyAlignment="1">
      <alignment horizontal="center" wrapText="1"/>
    </xf>
    <xf numFmtId="0" fontId="3" fillId="5" borderId="15" xfId="0" applyFont="1" applyFill="1" applyBorder="1" applyAlignment="1">
      <alignment horizontal="center" wrapText="1"/>
    </xf>
    <xf numFmtId="0" fontId="3" fillId="5" borderId="9" xfId="0" applyFont="1" applyFill="1" applyBorder="1" applyAlignment="1">
      <alignment horizontal="center" wrapText="1"/>
    </xf>
    <xf numFmtId="0" fontId="3" fillId="5" borderId="14" xfId="0" applyFont="1" applyFill="1" applyBorder="1" applyAlignment="1">
      <alignment wrapText="1"/>
    </xf>
    <xf numFmtId="0" fontId="3" fillId="5" borderId="15" xfId="0" applyFont="1" applyFill="1" applyBorder="1" applyAlignment="1">
      <alignment wrapText="1"/>
    </xf>
    <xf numFmtId="0" fontId="3" fillId="5" borderId="9" xfId="0" applyFont="1" applyFill="1" applyBorder="1" applyAlignment="1">
      <alignment wrapText="1"/>
    </xf>
    <xf numFmtId="0" fontId="4" fillId="3" borderId="17" xfId="0" applyFont="1" applyFill="1" applyBorder="1" applyAlignment="1">
      <alignment horizontal="center" wrapText="1"/>
    </xf>
    <xf numFmtId="0" fontId="4" fillId="3" borderId="10" xfId="0" applyFont="1" applyFill="1" applyBorder="1" applyAlignment="1">
      <alignment horizontal="center" wrapText="1"/>
    </xf>
    <xf numFmtId="0" fontId="4" fillId="3" borderId="22" xfId="0" applyFont="1" applyFill="1" applyBorder="1" applyAlignment="1">
      <alignment horizontal="center" wrapText="1"/>
    </xf>
    <xf numFmtId="0" fontId="4" fillId="3" borderId="13" xfId="0" applyFont="1" applyFill="1" applyBorder="1" applyAlignment="1">
      <alignment horizontal="center" wrapText="1"/>
    </xf>
    <xf numFmtId="0" fontId="4" fillId="3" borderId="11" xfId="0" applyFont="1" applyFill="1" applyBorder="1" applyAlignment="1">
      <alignment horizontal="center" wrapText="1"/>
    </xf>
    <xf numFmtId="0" fontId="4" fillId="0" borderId="15" xfId="0" applyFont="1" applyBorder="1" applyAlignment="1">
      <alignment horizontal="right"/>
    </xf>
    <xf numFmtId="0" fontId="4" fillId="0" borderId="9" xfId="0" applyFont="1" applyBorder="1" applyAlignment="1">
      <alignment horizontal="right"/>
    </xf>
    <xf numFmtId="0" fontId="3" fillId="0" borderId="15" xfId="0" applyFont="1" applyBorder="1" applyAlignment="1">
      <alignment wrapText="1"/>
    </xf>
    <xf numFmtId="0" fontId="2" fillId="0" borderId="17" xfId="0" applyFont="1" applyBorder="1" applyAlignment="1">
      <alignment horizontal="center" wrapText="1"/>
    </xf>
    <xf numFmtId="0" fontId="2" fillId="0" borderId="10" xfId="0" applyFont="1" applyBorder="1" applyAlignment="1">
      <alignment horizontal="center" wrapText="1"/>
    </xf>
    <xf numFmtId="0" fontId="2" fillId="0" borderId="23" xfId="0" applyFont="1" applyBorder="1" applyAlignment="1">
      <alignment wrapText="1"/>
    </xf>
    <xf numFmtId="0" fontId="2" fillId="0" borderId="12" xfId="0" applyFont="1" applyBorder="1" applyAlignment="1">
      <alignment wrapText="1"/>
    </xf>
    <xf numFmtId="0" fontId="2" fillId="0" borderId="18" xfId="0" applyFont="1" applyBorder="1" applyAlignment="1">
      <alignment wrapText="1"/>
    </xf>
    <xf numFmtId="0" fontId="2" fillId="0" borderId="24" xfId="0" applyFont="1" applyBorder="1" applyAlignment="1">
      <alignment wrapText="1"/>
    </xf>
    <xf numFmtId="0" fontId="2" fillId="0" borderId="13" xfId="0" applyFont="1" applyBorder="1" applyAlignment="1">
      <alignment wrapText="1"/>
    </xf>
    <xf numFmtId="0" fontId="2" fillId="0" borderId="11" xfId="0" applyFont="1" applyBorder="1" applyAlignment="1">
      <alignment wrapText="1"/>
    </xf>
    <xf numFmtId="0" fontId="3" fillId="0" borderId="0" xfId="0" applyFont="1"/>
    <xf numFmtId="0" fontId="4" fillId="3" borderId="0" xfId="0" applyFont="1" applyFill="1"/>
    <xf numFmtId="0" fontId="3" fillId="0" borderId="13" xfId="0" applyFont="1" applyBorder="1"/>
    <xf numFmtId="0" fontId="5" fillId="0" borderId="15" xfId="0" applyFont="1" applyBorder="1"/>
    <xf numFmtId="0" fontId="5" fillId="0" borderId="9" xfId="0" applyFont="1" applyBorder="1"/>
    <xf numFmtId="0" fontId="4" fillId="2" borderId="15" xfId="0" applyFont="1" applyFill="1" applyBorder="1" applyAlignment="1">
      <alignment horizontal="center"/>
    </xf>
    <xf numFmtId="0" fontId="4" fillId="2" borderId="9" xfId="0" applyFont="1" applyFill="1" applyBorder="1" applyAlignment="1">
      <alignment horizontal="center"/>
    </xf>
    <xf numFmtId="0" fontId="4" fillId="3" borderId="19" xfId="0" applyFont="1" applyFill="1" applyBorder="1" applyAlignment="1">
      <alignment horizontal="center"/>
    </xf>
    <xf numFmtId="0" fontId="4" fillId="3" borderId="20" xfId="0" applyFont="1" applyFill="1" applyBorder="1" applyAlignment="1">
      <alignment horizontal="center"/>
    </xf>
    <xf numFmtId="0" fontId="4" fillId="3" borderId="21" xfId="0" applyFont="1" applyFill="1" applyBorder="1" applyAlignment="1">
      <alignment horizontal="center" wrapText="1"/>
    </xf>
    <xf numFmtId="0" fontId="4" fillId="3" borderId="12" xfId="0" applyFont="1" applyFill="1" applyBorder="1" applyAlignment="1">
      <alignment horizontal="center" wrapText="1"/>
    </xf>
    <xf numFmtId="0" fontId="4" fillId="3" borderId="18" xfId="0" applyFont="1" applyFill="1" applyBorder="1" applyAlignment="1">
      <alignment horizontal="center" wrapText="1"/>
    </xf>
    <xf numFmtId="0" fontId="4" fillId="3" borderId="36" xfId="0" applyFont="1" applyFill="1" applyBorder="1" applyAlignment="1">
      <alignment horizontal="center" wrapText="1"/>
    </xf>
    <xf numFmtId="0" fontId="4" fillId="3" borderId="13" xfId="0" applyFont="1" applyFill="1" applyBorder="1"/>
    <xf numFmtId="0" fontId="4" fillId="3" borderId="17" xfId="0" applyFont="1" applyFill="1" applyBorder="1" applyAlignment="1">
      <alignment horizontal="center"/>
    </xf>
    <xf numFmtId="0" fontId="4" fillId="3" borderId="10" xfId="0" applyFont="1" applyFill="1" applyBorder="1" applyAlignment="1">
      <alignment horizontal="center"/>
    </xf>
    <xf numFmtId="0" fontId="22" fillId="7" borderId="50" xfId="4" applyFont="1" applyFill="1" applyBorder="1" applyAlignment="1" applyProtection="1">
      <alignment horizontal="left" vertical="top" wrapText="1" readingOrder="1"/>
      <protection locked="0"/>
    </xf>
    <xf numFmtId="0" fontId="20" fillId="0" borderId="51" xfId="4" applyBorder="1" applyAlignment="1" applyProtection="1">
      <alignment vertical="top" wrapText="1"/>
      <protection locked="0"/>
    </xf>
    <xf numFmtId="164" fontId="22" fillId="7" borderId="50" xfId="4" applyNumberFormat="1" applyFont="1" applyFill="1" applyBorder="1" applyAlignment="1" applyProtection="1">
      <alignment horizontal="left" vertical="top" wrapText="1" readingOrder="1"/>
      <protection locked="0"/>
    </xf>
    <xf numFmtId="0" fontId="22" fillId="0" borderId="50" xfId="4" applyFont="1" applyBorder="1" applyAlignment="1" applyProtection="1">
      <alignment horizontal="left" vertical="top" wrapText="1" readingOrder="1"/>
      <protection locked="0"/>
    </xf>
    <xf numFmtId="164" fontId="22" fillId="0" borderId="50" xfId="4" applyNumberFormat="1" applyFont="1" applyBorder="1" applyAlignment="1" applyProtection="1">
      <alignment horizontal="left" vertical="top" wrapText="1" readingOrder="1"/>
      <protection locked="0"/>
    </xf>
    <xf numFmtId="0" fontId="21" fillId="0" borderId="0" xfId="4" applyFont="1" applyAlignment="1" applyProtection="1">
      <alignment horizontal="left" wrapText="1" readingOrder="1"/>
      <protection locked="0"/>
    </xf>
    <xf numFmtId="0" fontId="20" fillId="0" borderId="0" xfId="4"/>
    <xf numFmtId="0" fontId="22" fillId="6" borderId="50" xfId="4" applyFont="1" applyFill="1" applyBorder="1" applyAlignment="1" applyProtection="1">
      <alignment horizontal="left" vertical="top" wrapText="1" readingOrder="1"/>
      <protection locked="0"/>
    </xf>
  </cellXfs>
  <cellStyles count="6">
    <cellStyle name="Comma" xfId="1" builtinId="3"/>
    <cellStyle name="Comma 2" xfId="5"/>
    <cellStyle name="Normal" xfId="0" builtinId="0"/>
    <cellStyle name="Normal 2" xfId="3"/>
    <cellStyle name="Normal 3" xfId="4"/>
    <cellStyle name="Percent" xfId="2"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13</xdr:col>
      <xdr:colOff>123825</xdr:colOff>
      <xdr:row>55</xdr:row>
      <xdr:rowOff>123825</xdr:rowOff>
    </xdr:to>
    <xdr:pic>
      <xdr:nvPicPr>
        <xdr:cNvPr id="2" name="Picture 1" descr="Vendimi.jpg"/>
        <xdr:cNvPicPr>
          <a:picLocks noChangeAspect="1"/>
        </xdr:cNvPicPr>
      </xdr:nvPicPr>
      <xdr:blipFill>
        <a:blip xmlns:r="http://schemas.openxmlformats.org/officeDocument/2006/relationships" r:embed="rId1" cstate="print"/>
        <a:stretch>
          <a:fillRect/>
        </a:stretch>
      </xdr:blipFill>
      <xdr:spPr>
        <a:xfrm>
          <a:off x="609600" y="190500"/>
          <a:ext cx="7439025" cy="10410825"/>
        </a:xfrm>
        <a:prstGeom prst="rect">
          <a:avLst/>
        </a:prstGeom>
      </xdr:spPr>
    </xdr:pic>
    <xdr:clientData/>
  </xdr:twoCellAnchor>
  <xdr:twoCellAnchor editAs="oneCell">
    <xdr:from>
      <xdr:col>0</xdr:col>
      <xdr:colOff>400050</xdr:colOff>
      <xdr:row>56</xdr:row>
      <xdr:rowOff>180975</xdr:rowOff>
    </xdr:from>
    <xdr:to>
      <xdr:col>13</xdr:col>
      <xdr:colOff>428625</xdr:colOff>
      <xdr:row>116</xdr:row>
      <xdr:rowOff>47625</xdr:rowOff>
    </xdr:to>
    <xdr:pic>
      <xdr:nvPicPr>
        <xdr:cNvPr id="3" name="Picture 2" descr="Rekomandimi.jpg"/>
        <xdr:cNvPicPr>
          <a:picLocks noChangeAspect="1"/>
        </xdr:cNvPicPr>
      </xdr:nvPicPr>
      <xdr:blipFill>
        <a:blip xmlns:r="http://schemas.openxmlformats.org/officeDocument/2006/relationships" r:embed="rId2" cstate="print"/>
        <a:stretch>
          <a:fillRect/>
        </a:stretch>
      </xdr:blipFill>
      <xdr:spPr>
        <a:xfrm>
          <a:off x="400050" y="10848975"/>
          <a:ext cx="7953375" cy="112966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67252</xdr:colOff>
      <xdr:row>11</xdr:row>
      <xdr:rowOff>323848</xdr:rowOff>
    </xdr:from>
    <xdr:to>
      <xdr:col>17</xdr:col>
      <xdr:colOff>57727</xdr:colOff>
      <xdr:row>32</xdr:row>
      <xdr:rowOff>206375</xdr:rowOff>
    </xdr:to>
    <xdr:sp macro="" textlink="">
      <xdr:nvSpPr>
        <xdr:cNvPr id="2" name="TextBox 1"/>
        <xdr:cNvSpPr txBox="1"/>
      </xdr:nvSpPr>
      <xdr:spPr>
        <a:xfrm>
          <a:off x="67252" y="6934198"/>
          <a:ext cx="21936075" cy="80454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l"/>
          <a:r>
            <a:rPr lang="en-US" sz="2400" b="0" i="0" u="none" strike="noStrike">
              <a:solidFill>
                <a:schemeClr val="dk1"/>
              </a:solidFill>
              <a:latin typeface="Times New Roman" pitchFamily="18" charset="0"/>
              <a:ea typeface="+mn-ea"/>
              <a:cs typeface="Times New Roman" pitchFamily="18" charset="0"/>
            </a:rPr>
            <a:t>Buxheti i Kuvendit të Republikës së Kosovës, i ndarë sipas Ligjit për Buxhetin e Republikës së Kosovës për vitin 2016 (</a:t>
          </a:r>
          <a:r>
            <a:rPr lang="en-US" sz="2400" b="0" i="0" u="none" strike="noStrike" baseline="0">
              <a:solidFill>
                <a:schemeClr val="dk1"/>
              </a:solidFill>
              <a:latin typeface="Times New Roman" pitchFamily="18" charset="0"/>
              <a:ea typeface="+mn-ea"/>
              <a:cs typeface="Times New Roman" pitchFamily="18" charset="0"/>
            </a:rPr>
            <a:t> rishikimi i buxhetit)</a:t>
          </a:r>
          <a:r>
            <a:rPr lang="en-US" sz="2400" b="0" i="0" u="none" strike="noStrike">
              <a:solidFill>
                <a:schemeClr val="dk1"/>
              </a:solidFill>
              <a:latin typeface="Times New Roman" pitchFamily="18" charset="0"/>
              <a:ea typeface="+mn-ea"/>
              <a:cs typeface="Times New Roman" pitchFamily="18" charset="0"/>
            </a:rPr>
            <a:t>, Ligji nr.05/L-109</a:t>
          </a:r>
          <a:r>
            <a:rPr lang="en-US" sz="2400" b="0" i="0" u="none" strike="noStrike" baseline="0">
              <a:solidFill>
                <a:schemeClr val="dk1"/>
              </a:solidFill>
              <a:latin typeface="Times New Roman" pitchFamily="18" charset="0"/>
              <a:ea typeface="+mn-ea"/>
              <a:cs typeface="Times New Roman" pitchFamily="18" charset="0"/>
            </a:rPr>
            <a:t> </a:t>
          </a:r>
          <a:r>
            <a:rPr lang="en-US" sz="2400" b="0" i="0" u="none" strike="noStrike">
              <a:solidFill>
                <a:schemeClr val="dk1"/>
              </a:solidFill>
              <a:latin typeface="Times New Roman" pitchFamily="18" charset="0"/>
              <a:ea typeface="+mn-ea"/>
              <a:cs typeface="Times New Roman" pitchFamily="18" charset="0"/>
            </a:rPr>
            <a:t>është 9.578.515 €, dhe atë sipas kategorive ekonomike në vijim: Paga dhe mëditje 6.298.756€ ,m</a:t>
          </a:r>
          <a:r>
            <a:rPr lang="en-US" sz="2400" b="0" i="0" u="none" strike="noStrike" baseline="0">
              <a:solidFill>
                <a:schemeClr val="dk1"/>
              </a:solidFill>
              <a:latin typeface="Times New Roman" pitchFamily="18" charset="0"/>
              <a:ea typeface="+mn-ea"/>
              <a:cs typeface="Times New Roman" pitchFamily="18" charset="0"/>
            </a:rPr>
            <a:t>a</a:t>
          </a:r>
          <a:r>
            <a:rPr lang="en-US" sz="2400" b="0" i="0" u="none" strike="noStrike">
              <a:solidFill>
                <a:schemeClr val="dk1"/>
              </a:solidFill>
              <a:latin typeface="Times New Roman" pitchFamily="18" charset="0"/>
              <a:ea typeface="+mn-ea"/>
              <a:cs typeface="Times New Roman" pitchFamily="18" charset="0"/>
            </a:rPr>
            <a:t>llra dhe shërbime 1.793.759€, shpenzime komunale 241,000 €, subvencione dhe transfere 120,000 € dhe shpenzime kapitale 1.125.000 €. Në buxhetin e Kuvendit të Republikës së Kosovës pjesën më të madhe të buxhetit e kanë pagat dhe mëditjet me 65.75 % mallrat dhe shërbimet me 18.72%, shpenzimet kapitale me 11.74%, shpenzimet komunale me 2.56% dhe subvencionet dhe transferet me 1.25% </a:t>
          </a:r>
        </a:p>
        <a:p>
          <a:pPr algn="l"/>
          <a:r>
            <a:rPr lang="en-US" sz="2400" b="0" i="0">
              <a:solidFill>
                <a:schemeClr val="dk1"/>
              </a:solidFill>
              <a:latin typeface="Times New Roman" pitchFamily="18" charset="0"/>
              <a:ea typeface="+mn-ea"/>
              <a:cs typeface="Times New Roman" pitchFamily="18" charset="0"/>
            </a:rPr>
            <a:t>Buxheti i ndarë për nëntëmujorin e </a:t>
          </a:r>
          <a:r>
            <a:rPr lang="en-US" sz="2400" b="0" i="0" baseline="0">
              <a:solidFill>
                <a:schemeClr val="dk1"/>
              </a:solidFill>
              <a:latin typeface="Times New Roman" pitchFamily="18" charset="0"/>
              <a:ea typeface="+mn-ea"/>
              <a:cs typeface="Times New Roman" pitchFamily="18" charset="0"/>
            </a:rPr>
            <a:t>vitit 2016  duket keshtu : Paga dhe  Meditje 4.324.925,68€, Mallra dhe Sherbime 1.418.500 €, Shpenzime komunale 169.000 €, Subvencione 120.000 € dhe  Investime kapitale 1.125.000 €,</a:t>
          </a:r>
        </a:p>
        <a:p>
          <a:pPr algn="l"/>
          <a:r>
            <a:rPr lang="en-US" sz="2400" b="0" i="0" baseline="0">
              <a:solidFill>
                <a:schemeClr val="dk1"/>
              </a:solidFill>
              <a:latin typeface="Times New Roman" pitchFamily="18" charset="0"/>
              <a:ea typeface="+mn-ea"/>
              <a:cs typeface="Times New Roman" pitchFamily="18" charset="0"/>
            </a:rPr>
            <a:t>N</a:t>
          </a:r>
          <a:r>
            <a:rPr lang="en-US" sz="2400" b="0" i="0">
              <a:solidFill>
                <a:schemeClr val="dk1"/>
              </a:solidFill>
              <a:latin typeface="Times New Roman" pitchFamily="18" charset="0"/>
              <a:ea typeface="+mn-ea"/>
              <a:cs typeface="Times New Roman" pitchFamily="18" charset="0"/>
            </a:rPr>
            <a:t>isur nga vleresimi i përgjithshëm, del se niveli i realizimit të buxhetit të Kuvendit të Republikës së Kosovës për  </a:t>
          </a:r>
          <a:r>
            <a:rPr lang="en-US" sz="2400" b="0" i="0" baseline="0">
              <a:solidFill>
                <a:schemeClr val="dk1"/>
              </a:solidFill>
              <a:latin typeface="Times New Roman" pitchFamily="18" charset="0"/>
              <a:ea typeface="+mn-ea"/>
              <a:cs typeface="Times New Roman" pitchFamily="18" charset="0"/>
            </a:rPr>
            <a:t> nëntemujorin është 84,73 % e buxhetit nëntëmujor,</a:t>
          </a:r>
        </a:p>
        <a:p>
          <a:pPr algn="l"/>
          <a:r>
            <a:rPr lang="en-US" sz="2400" b="0" i="0" u="none" strike="noStrike">
              <a:solidFill>
                <a:schemeClr val="dk1"/>
              </a:solidFill>
              <a:latin typeface="Times New Roman" pitchFamily="18" charset="0"/>
              <a:ea typeface="+mn-ea"/>
              <a:cs typeface="Times New Roman" pitchFamily="18" charset="0"/>
            </a:rPr>
            <a:t> Alokimi i fondeve është bërë në bazë të planit të rrjedhës së parasë të përgatitur nga Drejtoria për Buxhet dhe Pagesa në bashkëpunim me Menaxhmentin e Kuvendit. Në këtë raport  do të paraqiten në mënyrë të hollësishme shpenzimet e realizuara nga buxheti i Kuvendit për nentemujorin</a:t>
          </a:r>
          <a:r>
            <a:rPr lang="en-US" sz="2400" b="0" i="0" u="none" strike="noStrike" baseline="0">
              <a:solidFill>
                <a:schemeClr val="dk1"/>
              </a:solidFill>
              <a:latin typeface="Times New Roman" pitchFamily="18" charset="0"/>
              <a:ea typeface="+mn-ea"/>
              <a:cs typeface="Times New Roman" pitchFamily="18" charset="0"/>
            </a:rPr>
            <a:t> e vitit </a:t>
          </a:r>
          <a:r>
            <a:rPr lang="en-US" sz="2400" b="0" i="0" u="none" strike="noStrike">
              <a:solidFill>
                <a:schemeClr val="dk1"/>
              </a:solidFill>
              <a:latin typeface="Times New Roman" pitchFamily="18" charset="0"/>
              <a:ea typeface="+mn-ea"/>
              <a:cs typeface="Times New Roman" pitchFamily="18" charset="0"/>
            </a:rPr>
            <a:t>2016</a:t>
          </a:r>
          <a:r>
            <a:rPr lang="en-US" sz="2400" b="0" i="0" u="none" strike="noStrike" baseline="0">
              <a:solidFill>
                <a:schemeClr val="dk1"/>
              </a:solidFill>
              <a:latin typeface="Times New Roman" pitchFamily="18" charset="0"/>
              <a:ea typeface="+mn-ea"/>
              <a:cs typeface="Times New Roman" pitchFamily="18" charset="0"/>
            </a:rPr>
            <a:t> </a:t>
          </a:r>
          <a:r>
            <a:rPr lang="en-US" sz="2400" b="0" i="0" u="none" strike="noStrike">
              <a:solidFill>
                <a:schemeClr val="dk1"/>
              </a:solidFill>
              <a:latin typeface="Times New Roman" pitchFamily="18" charset="0"/>
              <a:ea typeface="+mn-ea"/>
              <a:cs typeface="Times New Roman" pitchFamily="18" charset="0"/>
            </a:rPr>
            <a:t>si dhe krahasimi i tyre me periudhën e njëjtë të vitit 2015</a:t>
          </a:r>
          <a:endParaRPr lang="en-US" sz="2400">
            <a:latin typeface="Times New Roman" pitchFamily="18" charset="0"/>
            <a:cs typeface="Times New Roman" pitchFamily="18" charset="0"/>
          </a:endParaRPr>
        </a:p>
      </xdr:txBody>
    </xdr:sp>
    <xdr:clientData/>
  </xdr:twoCellAnchor>
  <xdr:oneCellAnchor>
    <xdr:from>
      <xdr:col>15</xdr:col>
      <xdr:colOff>647700</xdr:colOff>
      <xdr:row>33</xdr:row>
      <xdr:rowOff>104773</xdr:rowOff>
    </xdr:from>
    <xdr:ext cx="3990975" cy="264560"/>
    <xdr:sp macro="" textlink="">
      <xdr:nvSpPr>
        <xdr:cNvPr id="3" name="TextBox 2"/>
        <xdr:cNvSpPr txBox="1"/>
      </xdr:nvSpPr>
      <xdr:spPr>
        <a:xfrm>
          <a:off x="20878800" y="15135223"/>
          <a:ext cx="399097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sz="1100"/>
        </a:p>
      </xdr:txBody>
    </xdr:sp>
    <xdr:clientData/>
  </xdr:oneCellAnchor>
  <xdr:oneCellAnchor>
    <xdr:from>
      <xdr:col>16</xdr:col>
      <xdr:colOff>247650</xdr:colOff>
      <xdr:row>33</xdr:row>
      <xdr:rowOff>0</xdr:rowOff>
    </xdr:from>
    <xdr:ext cx="2457450" cy="264560"/>
    <xdr:sp macro="" textlink="">
      <xdr:nvSpPr>
        <xdr:cNvPr id="4" name="TextBox 3"/>
        <xdr:cNvSpPr txBox="1"/>
      </xdr:nvSpPr>
      <xdr:spPr>
        <a:xfrm>
          <a:off x="21336000" y="15030450"/>
          <a:ext cx="2457450"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sz="1100"/>
        </a:p>
      </xdr:txBody>
    </xdr:sp>
    <xdr:clientData/>
  </xdr:oneCellAnchor>
  <xdr:twoCellAnchor>
    <xdr:from>
      <xdr:col>0</xdr:col>
      <xdr:colOff>200025</xdr:colOff>
      <xdr:row>36</xdr:row>
      <xdr:rowOff>76200</xdr:rowOff>
    </xdr:from>
    <xdr:to>
      <xdr:col>16</xdr:col>
      <xdr:colOff>809625</xdr:colOff>
      <xdr:row>45</xdr:row>
      <xdr:rowOff>286</xdr:rowOff>
    </xdr:to>
    <xdr:sp macro="" textlink="">
      <xdr:nvSpPr>
        <xdr:cNvPr id="5" name="TextBox 4"/>
        <xdr:cNvSpPr txBox="1"/>
      </xdr:nvSpPr>
      <xdr:spPr>
        <a:xfrm>
          <a:off x="200025" y="16640175"/>
          <a:ext cx="21697950" cy="31816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2400" b="0" i="0" u="none" strike="noStrike">
              <a:solidFill>
                <a:schemeClr val="dk1"/>
              </a:solidFill>
              <a:latin typeface="Times New Roman" pitchFamily="18" charset="0"/>
              <a:ea typeface="+mn-ea"/>
              <a:cs typeface="Times New Roman" pitchFamily="18" charset="0"/>
            </a:rPr>
            <a:t>Kategoria e Pagave dhe mëditjeve merr pjese ne buxhetin  nëntëmujor</a:t>
          </a:r>
          <a:r>
            <a:rPr lang="en-US" sz="2400" b="0" i="0" u="none" strike="noStrike" baseline="0">
              <a:solidFill>
                <a:schemeClr val="dk1"/>
              </a:solidFill>
              <a:latin typeface="Times New Roman" pitchFamily="18" charset="0"/>
              <a:ea typeface="+mn-ea"/>
              <a:cs typeface="Times New Roman" pitchFamily="18" charset="0"/>
            </a:rPr>
            <a:t> me 4.324.925,68 €</a:t>
          </a:r>
          <a:r>
            <a:rPr lang="en-US" sz="2400" b="0" i="0" u="none" strike="noStrike">
              <a:solidFill>
                <a:schemeClr val="dk1"/>
              </a:solidFill>
              <a:latin typeface="Times New Roman" pitchFamily="18" charset="0"/>
              <a:ea typeface="+mn-ea"/>
              <a:cs typeface="Times New Roman" pitchFamily="18" charset="0"/>
            </a:rPr>
            <a:t> ose me 60.42% në buxhetin e </a:t>
          </a:r>
          <a:r>
            <a:rPr lang="sq-AL" sz="2400" b="0" i="0" u="none" strike="noStrike">
              <a:solidFill>
                <a:schemeClr val="dk1"/>
              </a:solidFill>
              <a:latin typeface="Times New Roman" pitchFamily="18" charset="0"/>
              <a:ea typeface="+mn-ea"/>
              <a:cs typeface="Times New Roman" pitchFamily="18" charset="0"/>
            </a:rPr>
            <a:t> alokuar të </a:t>
          </a:r>
          <a:r>
            <a:rPr lang="en-US" sz="2400" b="0" i="0" u="none" strike="noStrike">
              <a:solidFill>
                <a:schemeClr val="dk1"/>
              </a:solidFill>
              <a:latin typeface="Times New Roman" pitchFamily="18" charset="0"/>
              <a:ea typeface="+mn-ea"/>
              <a:cs typeface="Times New Roman" pitchFamily="18" charset="0"/>
            </a:rPr>
            <a:t>Kuvendit  per nëntëmujor, dhe si të tilla janë të ndara në tri Programe Anëtarët e Kuvendit 2.391.963,50€, Administrata e Kuvendit 1.518.856,07€ dhe Stafi mbështetës Politik 414.106,11€, shuma e shpenzuar ne ketë kategori per nëntëmujor është 4.324.928,68 ose shprehur në përqindje 100% e buxhetit  te ndarë ne këtë nëntëmujor ne këtë katgori ose 68.66% krahasuar</a:t>
          </a:r>
          <a:r>
            <a:rPr lang="en-US" sz="2400" b="0" i="0" u="none" strike="noStrike" baseline="0">
              <a:solidFill>
                <a:schemeClr val="dk1"/>
              </a:solidFill>
              <a:latin typeface="Times New Roman" pitchFamily="18" charset="0"/>
              <a:ea typeface="+mn-ea"/>
              <a:cs typeface="Times New Roman" pitchFamily="18" charset="0"/>
            </a:rPr>
            <a:t> me buxhetin vjetor te Kuvendit ne kete kategori.</a:t>
          </a:r>
          <a:endParaRPr lang="en-US" sz="2400">
            <a:latin typeface="Times New Roman" pitchFamily="18" charset="0"/>
            <a:cs typeface="Times New Roman" pitchFamily="18" charset="0"/>
          </a:endParaRPr>
        </a:p>
      </xdr:txBody>
    </xdr:sp>
    <xdr:clientData/>
  </xdr:twoCellAnchor>
  <xdr:oneCellAnchor>
    <xdr:from>
      <xdr:col>16</xdr:col>
      <xdr:colOff>152400</xdr:colOff>
      <xdr:row>49</xdr:row>
      <xdr:rowOff>180975</xdr:rowOff>
    </xdr:from>
    <xdr:ext cx="184731" cy="264560"/>
    <xdr:sp macro="" textlink="">
      <xdr:nvSpPr>
        <xdr:cNvPr id="6" name="TextBox 5"/>
        <xdr:cNvSpPr txBox="1"/>
      </xdr:nvSpPr>
      <xdr:spPr>
        <a:xfrm>
          <a:off x="21240750" y="2158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16</xdr:col>
      <xdr:colOff>266700</xdr:colOff>
      <xdr:row>47</xdr:row>
      <xdr:rowOff>152400</xdr:rowOff>
    </xdr:from>
    <xdr:ext cx="184731" cy="264560"/>
    <xdr:sp macro="" textlink="">
      <xdr:nvSpPr>
        <xdr:cNvPr id="7" name="TextBox 6"/>
        <xdr:cNvSpPr txBox="1"/>
      </xdr:nvSpPr>
      <xdr:spPr>
        <a:xfrm>
          <a:off x="21355050" y="2088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twoCellAnchor>
    <xdr:from>
      <xdr:col>0</xdr:col>
      <xdr:colOff>152399</xdr:colOff>
      <xdr:row>62</xdr:row>
      <xdr:rowOff>161925</xdr:rowOff>
    </xdr:from>
    <xdr:to>
      <xdr:col>17</xdr:col>
      <xdr:colOff>0</xdr:colOff>
      <xdr:row>70</xdr:row>
      <xdr:rowOff>173182</xdr:rowOff>
    </xdr:to>
    <xdr:sp macro="" textlink="">
      <xdr:nvSpPr>
        <xdr:cNvPr id="8" name="TextBox 7"/>
        <xdr:cNvSpPr txBox="1"/>
      </xdr:nvSpPr>
      <xdr:spPr>
        <a:xfrm>
          <a:off x="152399" y="26317575"/>
          <a:ext cx="21793201" cy="27639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2400" b="0" i="0" u="none" strike="noStrike">
              <a:solidFill>
                <a:schemeClr val="dk1"/>
              </a:solidFill>
              <a:latin typeface="Times New Roman" pitchFamily="18" charset="0"/>
              <a:ea typeface="+mn-ea"/>
              <a:cs typeface="Times New Roman" pitchFamily="18" charset="0"/>
            </a:rPr>
            <a:t>Kategoria e shpenzimeve komunale merr pjesë në buxhetin nëntëmujor me 169.000€ ose me 2.36% në buxhetin e Kuvendit </a:t>
          </a:r>
          <a:r>
            <a:rPr lang="en-US" sz="2400" b="0" i="0" u="none" strike="noStrike" baseline="0">
              <a:solidFill>
                <a:schemeClr val="dk1"/>
              </a:solidFill>
              <a:latin typeface="Times New Roman" pitchFamily="18" charset="0"/>
              <a:ea typeface="+mn-ea"/>
              <a:cs typeface="Times New Roman" pitchFamily="18" charset="0"/>
            </a:rPr>
            <a:t> të </a:t>
          </a:r>
          <a:r>
            <a:rPr lang="en-US" sz="2400" b="0" i="0" u="none" strike="noStrike">
              <a:solidFill>
                <a:schemeClr val="dk1"/>
              </a:solidFill>
              <a:latin typeface="Times New Roman" pitchFamily="18" charset="0"/>
              <a:ea typeface="+mn-ea"/>
              <a:cs typeface="Times New Roman" pitchFamily="18" charset="0"/>
            </a:rPr>
            <a:t>ndar per nëntëmujor ,këto fonde janë të ndara në programin Administrata e Kuvendit. Shuma</a:t>
          </a:r>
          <a:r>
            <a:rPr lang="en-US" sz="2400" b="0" i="0" u="none" strike="noStrike" baseline="0">
              <a:solidFill>
                <a:schemeClr val="dk1"/>
              </a:solidFill>
              <a:latin typeface="Times New Roman" pitchFamily="18" charset="0"/>
              <a:ea typeface="+mn-ea"/>
              <a:cs typeface="Times New Roman" pitchFamily="18" charset="0"/>
            </a:rPr>
            <a:t> e shpenzuar e buxhetit eshte 126.264,11 € os</a:t>
          </a:r>
          <a:r>
            <a:rPr lang="en-US" sz="2400" b="0" i="0" u="none" strike="noStrike">
              <a:solidFill>
                <a:schemeClr val="dk1"/>
              </a:solidFill>
              <a:latin typeface="Times New Roman" pitchFamily="18" charset="0"/>
              <a:ea typeface="+mn-ea"/>
              <a:cs typeface="Times New Roman" pitchFamily="18" charset="0"/>
            </a:rPr>
            <a:t>e 74.71% e buxhetit ne nentemujor ose  52.39% e buxhetit  vjetor ne Komunali.</a:t>
          </a:r>
          <a:endParaRPr lang="en-US" sz="2400">
            <a:latin typeface="Times New Roman" pitchFamily="18" charset="0"/>
            <a:cs typeface="Times New Roman" pitchFamily="18" charset="0"/>
          </a:endParaRPr>
        </a:p>
      </xdr:txBody>
    </xdr:sp>
    <xdr:clientData/>
  </xdr:twoCellAnchor>
  <xdr:twoCellAnchor>
    <xdr:from>
      <xdr:col>0</xdr:col>
      <xdr:colOff>95250</xdr:colOff>
      <xdr:row>72</xdr:row>
      <xdr:rowOff>180975</xdr:rowOff>
    </xdr:from>
    <xdr:to>
      <xdr:col>16</xdr:col>
      <xdr:colOff>825500</xdr:colOff>
      <xdr:row>83</xdr:row>
      <xdr:rowOff>144318</xdr:rowOff>
    </xdr:to>
    <xdr:sp macro="" textlink="">
      <xdr:nvSpPr>
        <xdr:cNvPr id="9" name="TextBox 8"/>
        <xdr:cNvSpPr txBox="1"/>
      </xdr:nvSpPr>
      <xdr:spPr>
        <a:xfrm>
          <a:off x="95250" y="30079950"/>
          <a:ext cx="21818600" cy="38019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2400" b="0" i="0" u="none" strike="noStrike">
              <a:solidFill>
                <a:schemeClr val="dk1"/>
              </a:solidFill>
              <a:latin typeface="Times New Roman" pitchFamily="18" charset="0"/>
              <a:ea typeface="+mn-ea"/>
              <a:cs typeface="Times New Roman" pitchFamily="18" charset="0"/>
            </a:rPr>
            <a:t>Kategoria e Investimeve Kapitale merr pjesë në buxhetin nëntëmujor me 1.125.000 € ose me 15.71% në buxhetin e Kuvendit per</a:t>
          </a:r>
          <a:r>
            <a:rPr lang="en-US" sz="2400" b="0" i="0" u="none" strike="noStrike" baseline="0">
              <a:solidFill>
                <a:schemeClr val="dk1"/>
              </a:solidFill>
              <a:latin typeface="Times New Roman" pitchFamily="18" charset="0"/>
              <a:ea typeface="+mn-ea"/>
              <a:cs typeface="Times New Roman" pitchFamily="18" charset="0"/>
            </a:rPr>
            <a:t> nëntëmujor</a:t>
          </a:r>
          <a:r>
            <a:rPr lang="en-US" sz="2400" b="0" i="0" u="none" strike="noStrike">
              <a:solidFill>
                <a:schemeClr val="dk1"/>
              </a:solidFill>
              <a:latin typeface="Times New Roman" pitchFamily="18" charset="0"/>
              <a:ea typeface="+mn-ea"/>
              <a:cs typeface="Times New Roman" pitchFamily="18" charset="0"/>
            </a:rPr>
            <a:t>, këto fonde janë të ndara në programin Administrata e Kuvendit.  Shpenzime ne kete kategori ne këtë nëntëmujor  janë </a:t>
          </a:r>
          <a:r>
            <a:rPr lang="en-US" sz="2400" b="0" i="0" u="none" strike="noStrike" baseline="0">
              <a:solidFill>
                <a:schemeClr val="dk1"/>
              </a:solidFill>
              <a:latin typeface="Times New Roman" pitchFamily="18" charset="0"/>
              <a:ea typeface="+mn-ea"/>
              <a:cs typeface="Times New Roman" pitchFamily="18" charset="0"/>
            </a:rPr>
            <a:t>453.887,34€, shprehur ne perqindje 40.35% e buxhetit per nëntëmujor dhe vjetor ne këtë kategori.</a:t>
          </a:r>
          <a:endParaRPr lang="en-US" sz="2400">
            <a:latin typeface="Times New Roman" pitchFamily="18" charset="0"/>
            <a:cs typeface="Times New Roman" pitchFamily="18" charset="0"/>
          </a:endParaRPr>
        </a:p>
      </xdr:txBody>
    </xdr:sp>
    <xdr:clientData/>
  </xdr:twoCellAnchor>
  <xdr:twoCellAnchor>
    <xdr:from>
      <xdr:col>0</xdr:col>
      <xdr:colOff>152400</xdr:colOff>
      <xdr:row>84</xdr:row>
      <xdr:rowOff>95249</xdr:rowOff>
    </xdr:from>
    <xdr:to>
      <xdr:col>16</xdr:col>
      <xdr:colOff>825500</xdr:colOff>
      <xdr:row>94</xdr:row>
      <xdr:rowOff>375227</xdr:rowOff>
    </xdr:to>
    <xdr:sp macro="" textlink="">
      <xdr:nvSpPr>
        <xdr:cNvPr id="10" name="TextBox 9"/>
        <xdr:cNvSpPr txBox="1"/>
      </xdr:nvSpPr>
      <xdr:spPr>
        <a:xfrm>
          <a:off x="152400" y="34404299"/>
          <a:ext cx="21761450" cy="36137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2400" b="0" i="0" u="none" strike="noStrike">
              <a:solidFill>
                <a:schemeClr val="dk1"/>
              </a:solidFill>
              <a:latin typeface="Times New Roman" pitchFamily="18" charset="0"/>
              <a:ea typeface="+mn-ea"/>
              <a:cs typeface="Times New Roman" pitchFamily="18" charset="0"/>
            </a:rPr>
            <a:t>Kategoria e Subvencioneve dhe transfereve merr pjesë në buxhetin nëntëmujor</a:t>
          </a:r>
          <a:r>
            <a:rPr lang="en-US" sz="2400" b="0" i="0" u="none" strike="noStrike" baseline="0">
              <a:solidFill>
                <a:schemeClr val="dk1"/>
              </a:solidFill>
              <a:latin typeface="Times New Roman" pitchFamily="18" charset="0"/>
              <a:ea typeface="+mn-ea"/>
              <a:cs typeface="Times New Roman" pitchFamily="18" charset="0"/>
            </a:rPr>
            <a:t> </a:t>
          </a:r>
          <a:r>
            <a:rPr lang="en-US" sz="2400" b="0" i="0" u="none" strike="noStrike">
              <a:solidFill>
                <a:schemeClr val="dk1"/>
              </a:solidFill>
              <a:latin typeface="Times New Roman" pitchFamily="18" charset="0"/>
              <a:ea typeface="+mn-ea"/>
              <a:cs typeface="Times New Roman" pitchFamily="18" charset="0"/>
            </a:rPr>
            <a:t>me 120.000€ ose me 1.67 % në buxhetin e Kuvendit per </a:t>
          </a:r>
          <a:r>
            <a:rPr lang="en-US" sz="2400" b="0" i="0" u="none" strike="noStrike" baseline="0">
              <a:solidFill>
                <a:schemeClr val="dk1"/>
              </a:solidFill>
              <a:latin typeface="Times New Roman" pitchFamily="18" charset="0"/>
              <a:ea typeface="+mn-ea"/>
              <a:cs typeface="Times New Roman" pitchFamily="18" charset="0"/>
            </a:rPr>
            <a:t>nëntëmujor,</a:t>
          </a:r>
          <a:r>
            <a:rPr lang="en-US" sz="2400" b="0" i="0" u="none" strike="noStrike">
              <a:solidFill>
                <a:schemeClr val="dk1"/>
              </a:solidFill>
              <a:latin typeface="Times New Roman" pitchFamily="18" charset="0"/>
              <a:ea typeface="+mn-ea"/>
              <a:cs typeface="Times New Roman" pitchFamily="18" charset="0"/>
            </a:rPr>
            <a:t> këto fonde janë të ndara në programin Anëtarët e Kuvendit. Shkalla e shpenzimit të buxhetit në këtë kategori ekonomike për  nëntëmujor është  79.820€, ose shprehur në përqindje  66.52 % e buxhetit ne kete kategori  për</a:t>
          </a:r>
          <a:r>
            <a:rPr lang="en-US" sz="2400" b="0" i="0" u="none" strike="noStrike" baseline="0">
              <a:solidFill>
                <a:schemeClr val="dk1"/>
              </a:solidFill>
              <a:latin typeface="Times New Roman" pitchFamily="18" charset="0"/>
              <a:ea typeface="+mn-ea"/>
              <a:cs typeface="Times New Roman" pitchFamily="18" charset="0"/>
            </a:rPr>
            <a:t> </a:t>
          </a:r>
          <a:r>
            <a:rPr lang="en-US" sz="2400" b="0" i="0" u="none" strike="noStrike">
              <a:solidFill>
                <a:schemeClr val="dk1"/>
              </a:solidFill>
              <a:latin typeface="Times New Roman" pitchFamily="18" charset="0"/>
              <a:ea typeface="+mn-ea"/>
              <a:cs typeface="Times New Roman" pitchFamily="18" charset="0"/>
            </a:rPr>
            <a:t>nëntëmujor dhe vjetor.</a:t>
          </a:r>
          <a:endParaRPr lang="en-US" sz="2400">
            <a:latin typeface="Times New Roman" pitchFamily="18" charset="0"/>
            <a:cs typeface="Times New Roman" pitchFamily="18" charset="0"/>
          </a:endParaRPr>
        </a:p>
      </xdr:txBody>
    </xdr:sp>
    <xdr:clientData/>
  </xdr:twoCellAnchor>
  <xdr:twoCellAnchor>
    <xdr:from>
      <xdr:col>0</xdr:col>
      <xdr:colOff>247650</xdr:colOff>
      <xdr:row>97</xdr:row>
      <xdr:rowOff>304800</xdr:rowOff>
    </xdr:from>
    <xdr:to>
      <xdr:col>16</xdr:col>
      <xdr:colOff>841375</xdr:colOff>
      <xdr:row>106</xdr:row>
      <xdr:rowOff>981363</xdr:rowOff>
    </xdr:to>
    <xdr:sp macro="" textlink="">
      <xdr:nvSpPr>
        <xdr:cNvPr id="11" name="TextBox 10"/>
        <xdr:cNvSpPr txBox="1"/>
      </xdr:nvSpPr>
      <xdr:spPr>
        <a:xfrm>
          <a:off x="247650" y="39519225"/>
          <a:ext cx="21682075" cy="31340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2400" b="0" i="0" u="none" strike="noStrike">
              <a:solidFill>
                <a:sysClr val="windowText" lastClr="000000"/>
              </a:solidFill>
              <a:latin typeface="Times New Roman" pitchFamily="18" charset="0"/>
              <a:ea typeface="+mn-ea"/>
              <a:cs typeface="Times New Roman" pitchFamily="18" charset="0"/>
            </a:rPr>
            <a:t>Pavarësia ka shumë fusha dhe pavarësia financiare është vetëm një, por mjaft thelbësore pasi që Parlamenti duhet të ketë kontroll të plotë të mjeteve të tij financiare për të planifikuar dhe kryer aktivitetet e tij. Pavarësia administrative përfshirë vendimet e Parlamentit për çështjet e tij të brendshme nuk mund të ekzistojë pa pavarësinë financiare. Prandaj, kontrolli i duhur parlamentar mbi Qeverinë nuk mund të ekzistojë pa pavarësi financiare dhe buxhetore të vetë Parlamentit.  </a:t>
          </a:r>
          <a:r>
            <a:rPr lang="sq-AL" sz="2400" b="0" i="0" u="none" strike="noStrike">
              <a:solidFill>
                <a:sysClr val="windowText" lastClr="000000"/>
              </a:solidFill>
              <a:latin typeface="Times New Roman" pitchFamily="18" charset="0"/>
              <a:ea typeface="+mn-ea"/>
              <a:cs typeface="Times New Roman" pitchFamily="18" charset="0"/>
            </a:rPr>
            <a:t>N</a:t>
          </a:r>
          <a:r>
            <a:rPr lang="en-US" sz="2400" b="0" i="0" u="none" strike="noStrike">
              <a:solidFill>
                <a:sysClr val="windowText" lastClr="000000"/>
              </a:solidFill>
              <a:latin typeface="Times New Roman" pitchFamily="18" charset="0"/>
              <a:ea typeface="+mn-ea"/>
              <a:cs typeface="Times New Roman" pitchFamily="18" charset="0"/>
            </a:rPr>
            <a:t>ë vitin 2012 një Komunikatë e Komisionit për Studimin e Fizibilitetit për Marrëveshjen e Stabilizim-Asocimit në mes Bashkimit Evropian dhe Kosovës ndër të tjera arriti në përfundim se Kuvendi dhe komisionet e tij duhet të zhvillojnë mbikëqyrjen e tyre ndaj ekzekutivit dhe se pavarësia financiare dhe administrative e Kuvendit nga qeveria duhet të fuqizohet.   Rekomandimet e Projektit të Binjakëzimit sa i përket Komponentes 5 rëndësinë më të madhe i ka kushtuar hartimit të një Ligji për Kuvendin ku do të definohet qartazi pavarësia financiare e Kuvendit, si në planifikim e po ashtu edhe në ekzekutim të buxhetit.</a:t>
          </a:r>
          <a:r>
            <a:rPr lang="sq-AL" sz="2400" b="0" i="0" u="none" strike="noStrike">
              <a:solidFill>
                <a:sysClr val="windowText" lastClr="000000"/>
              </a:solidFill>
              <a:latin typeface="Times New Roman" pitchFamily="18" charset="0"/>
              <a:ea typeface="+mn-ea"/>
              <a:cs typeface="Times New Roman" pitchFamily="18" charset="0"/>
            </a:rPr>
            <a:t> Në këtë</a:t>
          </a:r>
          <a:r>
            <a:rPr lang="sq-AL" sz="2400" b="0" i="0" u="none" strike="noStrike" baseline="0">
              <a:solidFill>
                <a:sysClr val="windowText" lastClr="000000"/>
              </a:solidFill>
              <a:latin typeface="Times New Roman" pitchFamily="18" charset="0"/>
              <a:ea typeface="+mn-ea"/>
              <a:cs typeface="Times New Roman" pitchFamily="18" charset="0"/>
            </a:rPr>
            <a:t> vit kemi fituar një donacion nga Bashkimi Evropian për një  kontratë Binjakëzimi </a:t>
          </a:r>
          <a:r>
            <a:rPr lang="en-US" sz="2400" b="0" i="0" u="none" strike="noStrike" baseline="0">
              <a:solidFill>
                <a:sysClr val="windowText" lastClr="000000"/>
              </a:solidFill>
              <a:latin typeface="Times New Roman" pitchFamily="18" charset="0"/>
              <a:ea typeface="+mn-ea"/>
              <a:cs typeface="Times New Roman" pitchFamily="18" charset="0"/>
            </a:rPr>
            <a:t> te re.</a:t>
          </a:r>
          <a:r>
            <a:rPr lang="en-US" sz="2400" b="0" i="0" u="none" strike="noStrike">
              <a:solidFill>
                <a:sysClr val="windowText" lastClr="000000"/>
              </a:solidFill>
              <a:latin typeface="Times New Roman" pitchFamily="18" charset="0"/>
              <a:ea typeface="+mn-ea"/>
              <a:cs typeface="Times New Roman" pitchFamily="18" charset="0"/>
            </a:rPr>
            <a:t/>
          </a:r>
          <a:br>
            <a:rPr lang="en-US" sz="2400" b="0" i="0" u="none" strike="noStrike">
              <a:solidFill>
                <a:sysClr val="windowText" lastClr="000000"/>
              </a:solidFill>
              <a:latin typeface="Times New Roman" pitchFamily="18" charset="0"/>
              <a:ea typeface="+mn-ea"/>
              <a:cs typeface="Times New Roman" pitchFamily="18" charset="0"/>
            </a:rPr>
          </a:br>
          <a:endParaRPr lang="en-US" sz="2400">
            <a:solidFill>
              <a:sysClr val="windowText" lastClr="000000"/>
            </a:solidFill>
            <a:latin typeface="Times New Roman" pitchFamily="18" charset="0"/>
            <a:cs typeface="Times New Roman" pitchFamily="18" charset="0"/>
          </a:endParaRPr>
        </a:p>
      </xdr:txBody>
    </xdr:sp>
    <xdr:clientData/>
  </xdr:twoCellAnchor>
  <xdr:twoCellAnchor>
    <xdr:from>
      <xdr:col>0</xdr:col>
      <xdr:colOff>142874</xdr:colOff>
      <xdr:row>46</xdr:row>
      <xdr:rowOff>190498</xdr:rowOff>
    </xdr:from>
    <xdr:to>
      <xdr:col>16</xdr:col>
      <xdr:colOff>809625</xdr:colOff>
      <xdr:row>59</xdr:row>
      <xdr:rowOff>375227</xdr:rowOff>
    </xdr:to>
    <xdr:sp macro="" textlink="">
      <xdr:nvSpPr>
        <xdr:cNvPr id="12" name="TextBox 11"/>
        <xdr:cNvSpPr txBox="1"/>
      </xdr:nvSpPr>
      <xdr:spPr>
        <a:xfrm>
          <a:off x="142874" y="20593048"/>
          <a:ext cx="21755101" cy="46043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2400" b="0" i="0" u="none" strike="noStrike">
              <a:solidFill>
                <a:schemeClr val="dk1"/>
              </a:solidFill>
              <a:latin typeface="Times New Roman" pitchFamily="18" charset="0"/>
              <a:ea typeface="+mn-ea"/>
              <a:cs typeface="Times New Roman" pitchFamily="18" charset="0"/>
            </a:rPr>
            <a:t>Kategoria e Mallrave dhe Shërbimeve merr pjesë në buxhetin nëntëmujor</a:t>
          </a:r>
          <a:r>
            <a:rPr lang="en-US" sz="2400" b="0" i="0" u="none" strike="noStrike" baseline="0">
              <a:solidFill>
                <a:schemeClr val="dk1"/>
              </a:solidFill>
              <a:latin typeface="Times New Roman" pitchFamily="18" charset="0"/>
              <a:ea typeface="+mn-ea"/>
              <a:cs typeface="Times New Roman" pitchFamily="18" charset="0"/>
            </a:rPr>
            <a:t> </a:t>
          </a:r>
          <a:r>
            <a:rPr lang="en-US" sz="2400" b="0" i="0" u="none" strike="noStrike">
              <a:solidFill>
                <a:schemeClr val="dk1"/>
              </a:solidFill>
              <a:latin typeface="Times New Roman" pitchFamily="18" charset="0"/>
              <a:ea typeface="+mn-ea"/>
              <a:cs typeface="Times New Roman" pitchFamily="18" charset="0"/>
            </a:rPr>
            <a:t>me 1.418.500 ose me 19,81% në buxhetin e Kuvendit për nëntëmujor dhe si të tilla janë të ndara në tri Programe Anëtarët e Kuvendit</a:t>
          </a:r>
          <a:r>
            <a:rPr lang="en-US" sz="2400" b="0" i="0" u="none" strike="noStrike" baseline="0">
              <a:solidFill>
                <a:schemeClr val="dk1"/>
              </a:solidFill>
              <a:latin typeface="Times New Roman" pitchFamily="18" charset="0"/>
              <a:ea typeface="+mn-ea"/>
              <a:cs typeface="Times New Roman" pitchFamily="18" charset="0"/>
            </a:rPr>
            <a:t> 365.000</a:t>
          </a:r>
          <a:r>
            <a:rPr lang="en-US" sz="2400" b="0" i="0" u="none" strike="noStrike">
              <a:solidFill>
                <a:schemeClr val="dk1"/>
              </a:solidFill>
              <a:latin typeface="Times New Roman" pitchFamily="18" charset="0"/>
              <a:ea typeface="+mn-ea"/>
              <a:cs typeface="Times New Roman" pitchFamily="18" charset="0"/>
            </a:rPr>
            <a:t>, Administrata e Kuvendit 857.000  € dhe Stafi mbështetës Politik 96.500€. Shkalla e shpenzimit të buxhetit në këtë kategori ekonomike për kete nëntëmujor është 1.071.947,04€,  shprehur në përqindje  75.56% e buxhetit ne këtë kategori  për këtë nëntëmujor ose 59.73 % krahasuar  me  buxhetin vjetor të Kuvendit</a:t>
          </a:r>
          <a:r>
            <a:rPr lang="en-US" sz="2400" b="0" i="0" u="none" strike="noStrike" baseline="0">
              <a:solidFill>
                <a:schemeClr val="dk1"/>
              </a:solidFill>
              <a:latin typeface="Times New Roman" pitchFamily="18" charset="0"/>
              <a:ea typeface="+mn-ea"/>
              <a:cs typeface="Times New Roman" pitchFamily="18" charset="0"/>
            </a:rPr>
            <a:t> ne Mallra dhe sherbime .</a:t>
          </a:r>
          <a:endParaRPr lang="en-US" sz="2400">
            <a:solidFill>
              <a:srgbClr val="FF0000"/>
            </a:solidFill>
            <a:latin typeface="Times New Roman" pitchFamily="18" charset="0"/>
            <a:cs typeface="Times New Roman"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
  <sheetViews>
    <sheetView topLeftCell="A108" workbookViewId="0">
      <selection activeCell="H126" sqref="H126"/>
    </sheetView>
  </sheetViews>
  <sheetFormatPr defaultRowHeight="15"/>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dimension ref="A1:N122"/>
  <sheetViews>
    <sheetView view="pageBreakPreview" topLeftCell="A8" zoomScale="60" workbookViewId="0">
      <selection activeCell="E115" sqref="E115"/>
    </sheetView>
  </sheetViews>
  <sheetFormatPr defaultRowHeight="15.75"/>
  <cols>
    <col min="1" max="1" width="15.5703125" style="147" customWidth="1"/>
    <col min="2" max="2" width="29.28515625" style="147" customWidth="1"/>
    <col min="3" max="3" width="27.85546875" style="147" customWidth="1"/>
    <col min="4" max="4" width="26.28515625" style="147" customWidth="1"/>
    <col min="5" max="5" width="26" style="147" customWidth="1"/>
    <col min="6" max="6" width="24.5703125" style="147" customWidth="1"/>
    <col min="7" max="7" width="25" style="147" customWidth="1"/>
    <col min="8" max="8" width="25.5703125" style="147" customWidth="1"/>
    <col min="9" max="9" width="26.28515625" style="147" customWidth="1"/>
    <col min="10" max="10" width="22.42578125" style="147" customWidth="1"/>
    <col min="11" max="12" width="13.5703125" style="147" customWidth="1"/>
    <col min="13" max="14" width="9.140625" style="147"/>
    <col min="15" max="15" width="9.140625" style="147" customWidth="1"/>
    <col min="16" max="17" width="12.85546875" style="147" customWidth="1"/>
    <col min="18" max="18" width="30.28515625" style="147" customWidth="1"/>
    <col min="19" max="19" width="19.42578125" style="147" customWidth="1"/>
    <col min="20" max="16384" width="9.140625" style="147"/>
  </cols>
  <sheetData>
    <row r="1" spans="1:14">
      <c r="A1" s="167" t="s">
        <v>647</v>
      </c>
      <c r="B1" s="167"/>
      <c r="C1" s="167"/>
      <c r="D1" s="167"/>
      <c r="E1" s="167"/>
      <c r="F1" s="167"/>
      <c r="G1" s="167"/>
      <c r="H1" s="167"/>
      <c r="I1" s="167"/>
      <c r="J1" s="167"/>
      <c r="K1" s="167"/>
      <c r="L1" s="167"/>
      <c r="M1" s="167"/>
      <c r="N1" s="167"/>
    </row>
    <row r="2" spans="1:14">
      <c r="A2" s="156"/>
    </row>
    <row r="3" spans="1:14" ht="30.75">
      <c r="A3" s="159" t="s">
        <v>662</v>
      </c>
    </row>
    <row r="4" spans="1:14" ht="30.75">
      <c r="A4" s="159" t="s">
        <v>663</v>
      </c>
    </row>
    <row r="5" spans="1:14" ht="30.75">
      <c r="A5" s="159" t="s">
        <v>664</v>
      </c>
    </row>
    <row r="6" spans="1:14" ht="30.75">
      <c r="A6" s="159" t="s">
        <v>665</v>
      </c>
    </row>
    <row r="7" spans="1:14" ht="30.75">
      <c r="A7" s="159" t="s">
        <v>666</v>
      </c>
    </row>
    <row r="8" spans="1:14" ht="30.75">
      <c r="A8" s="159" t="s">
        <v>648</v>
      </c>
    </row>
    <row r="9" spans="1:14">
      <c r="A9" s="168" t="s">
        <v>649</v>
      </c>
      <c r="B9" s="168"/>
      <c r="C9" s="168"/>
      <c r="D9" s="168"/>
      <c r="E9" s="168"/>
      <c r="F9" s="168"/>
      <c r="G9" s="168"/>
      <c r="H9" s="168"/>
      <c r="I9" s="168"/>
      <c r="J9" s="168"/>
      <c r="K9" s="168"/>
      <c r="L9" s="168"/>
      <c r="M9" s="168"/>
      <c r="N9" s="168"/>
    </row>
    <row r="10" spans="1:14">
      <c r="A10" s="168"/>
      <c r="B10" s="168"/>
      <c r="C10" s="168"/>
      <c r="D10" s="168"/>
      <c r="E10" s="168"/>
      <c r="F10" s="168"/>
      <c r="G10" s="168"/>
      <c r="H10" s="168"/>
      <c r="I10" s="168"/>
      <c r="J10" s="168"/>
      <c r="K10" s="168"/>
      <c r="L10" s="168"/>
      <c r="M10" s="168"/>
      <c r="N10" s="168"/>
    </row>
    <row r="11" spans="1:14">
      <c r="A11" s="3"/>
    </row>
    <row r="12" spans="1:14">
      <c r="A12" s="166"/>
      <c r="B12" s="166"/>
      <c r="C12" s="166"/>
      <c r="D12" s="166"/>
      <c r="E12" s="166"/>
      <c r="F12" s="166"/>
      <c r="G12" s="166"/>
      <c r="H12" s="166"/>
      <c r="I12" s="166"/>
      <c r="J12" s="166"/>
      <c r="K12" s="166"/>
      <c r="L12" s="166"/>
      <c r="M12" s="166"/>
      <c r="N12" s="166"/>
    </row>
    <row r="13" spans="1:14">
      <c r="A13" s="166"/>
      <c r="B13" s="166"/>
      <c r="C13" s="166"/>
      <c r="D13" s="166"/>
      <c r="E13" s="166"/>
      <c r="F13" s="166"/>
      <c r="G13" s="166"/>
      <c r="H13" s="166"/>
      <c r="I13" s="166"/>
      <c r="J13" s="166"/>
      <c r="K13" s="166"/>
      <c r="L13" s="166"/>
      <c r="M13" s="166"/>
      <c r="N13" s="166"/>
    </row>
    <row r="16" spans="1:14">
      <c r="A16" s="1" t="s">
        <v>650</v>
      </c>
    </row>
    <row r="17" spans="1:14">
      <c r="A17" s="169" t="s">
        <v>651</v>
      </c>
      <c r="B17" s="169"/>
      <c r="C17" s="169"/>
      <c r="D17" s="169"/>
      <c r="E17" s="169"/>
      <c r="F17" s="169"/>
      <c r="G17" s="169"/>
      <c r="H17" s="169"/>
      <c r="I17" s="169"/>
      <c r="J17" s="169"/>
      <c r="K17" s="169"/>
      <c r="L17" s="169"/>
      <c r="M17" s="169"/>
      <c r="N17" s="169"/>
    </row>
    <row r="18" spans="1:14">
      <c r="A18" s="157" t="s">
        <v>652</v>
      </c>
    </row>
    <row r="19" spans="1:14">
      <c r="A19" s="166"/>
      <c r="B19" s="166"/>
      <c r="C19" s="166"/>
      <c r="D19" s="166"/>
      <c r="E19" s="166"/>
      <c r="F19" s="166"/>
      <c r="G19" s="166"/>
      <c r="H19" s="166"/>
      <c r="I19" s="166"/>
      <c r="J19" s="166"/>
      <c r="K19" s="166"/>
      <c r="L19" s="166"/>
      <c r="M19" s="166"/>
      <c r="N19" s="166"/>
    </row>
    <row r="20" spans="1:14">
      <c r="A20" s="166"/>
      <c r="B20" s="166"/>
      <c r="C20" s="166"/>
      <c r="D20" s="166"/>
      <c r="E20" s="166"/>
      <c r="F20" s="166"/>
      <c r="G20" s="166"/>
      <c r="H20" s="166"/>
      <c r="I20" s="166"/>
      <c r="J20" s="166"/>
      <c r="K20" s="166"/>
      <c r="L20" s="166"/>
      <c r="M20" s="166"/>
      <c r="N20" s="166"/>
    </row>
    <row r="21" spans="1:14">
      <c r="A21" s="166"/>
      <c r="B21" s="166"/>
      <c r="C21" s="166"/>
      <c r="D21" s="166"/>
      <c r="E21" s="166"/>
      <c r="F21" s="166"/>
      <c r="G21" s="166"/>
      <c r="H21" s="166"/>
      <c r="I21" s="166"/>
      <c r="J21" s="166"/>
      <c r="K21" s="166"/>
      <c r="L21" s="166"/>
      <c r="M21" s="166"/>
      <c r="N21" s="166"/>
    </row>
    <row r="22" spans="1:14">
      <c r="A22" s="166"/>
      <c r="B22" s="166"/>
      <c r="C22" s="166"/>
      <c r="D22" s="166"/>
      <c r="E22" s="166"/>
      <c r="F22" s="166"/>
      <c r="G22" s="166"/>
      <c r="H22" s="166"/>
      <c r="I22" s="166"/>
      <c r="J22" s="166"/>
      <c r="K22" s="166"/>
      <c r="L22" s="166"/>
      <c r="M22" s="166"/>
      <c r="N22" s="166"/>
    </row>
    <row r="23" spans="1:14">
      <c r="A23" s="166"/>
      <c r="B23" s="166"/>
      <c r="C23" s="166"/>
      <c r="D23" s="166"/>
      <c r="E23" s="166"/>
      <c r="F23" s="166"/>
      <c r="G23" s="166"/>
      <c r="H23" s="166"/>
      <c r="I23" s="166"/>
      <c r="J23" s="166"/>
      <c r="K23" s="166"/>
      <c r="L23" s="166"/>
      <c r="M23" s="166"/>
      <c r="N23" s="166"/>
    </row>
    <row r="24" spans="1:14">
      <c r="A24" s="166"/>
      <c r="B24" s="166"/>
      <c r="C24" s="166"/>
      <c r="D24" s="166"/>
      <c r="E24" s="166"/>
      <c r="F24" s="166"/>
      <c r="G24" s="166"/>
      <c r="H24" s="166"/>
      <c r="I24" s="166"/>
      <c r="J24" s="166"/>
      <c r="K24" s="166"/>
      <c r="L24" s="166"/>
      <c r="M24" s="166"/>
      <c r="N24" s="166"/>
    </row>
    <row r="25" spans="1:14">
      <c r="A25" s="166"/>
      <c r="B25" s="166"/>
      <c r="C25" s="166"/>
      <c r="D25" s="166"/>
      <c r="E25" s="166"/>
      <c r="F25" s="166"/>
      <c r="G25" s="166"/>
      <c r="H25" s="166"/>
      <c r="I25" s="166"/>
      <c r="J25" s="166"/>
      <c r="K25" s="166"/>
      <c r="L25" s="166"/>
      <c r="M25" s="166"/>
      <c r="N25" s="166"/>
    </row>
    <row r="26" spans="1:14">
      <c r="A26" s="166"/>
      <c r="B26" s="166"/>
      <c r="C26" s="166"/>
      <c r="D26" s="166"/>
      <c r="E26" s="166"/>
      <c r="F26" s="166"/>
      <c r="G26" s="166"/>
      <c r="H26" s="166"/>
      <c r="I26" s="166"/>
      <c r="J26" s="166"/>
      <c r="K26" s="166"/>
      <c r="L26" s="166"/>
      <c r="M26" s="166"/>
      <c r="N26" s="166"/>
    </row>
    <row r="27" spans="1:14">
      <c r="A27" s="166"/>
      <c r="B27" s="166"/>
      <c r="C27" s="166"/>
      <c r="D27" s="166"/>
      <c r="E27" s="166"/>
      <c r="F27" s="166"/>
      <c r="G27" s="166"/>
      <c r="H27" s="166"/>
      <c r="I27" s="166"/>
      <c r="J27" s="166"/>
      <c r="K27" s="166"/>
      <c r="L27" s="166"/>
      <c r="M27" s="166"/>
      <c r="N27" s="166"/>
    </row>
    <row r="28" spans="1:14">
      <c r="A28" s="166"/>
      <c r="B28" s="166"/>
      <c r="C28" s="166"/>
      <c r="D28" s="166"/>
      <c r="E28" s="166"/>
      <c r="F28" s="166"/>
      <c r="G28" s="166"/>
      <c r="H28" s="166"/>
      <c r="I28" s="166"/>
      <c r="J28" s="166"/>
      <c r="K28" s="166"/>
      <c r="L28" s="166"/>
      <c r="M28" s="166"/>
      <c r="N28" s="166"/>
    </row>
    <row r="33" spans="1:14">
      <c r="A33" s="157"/>
    </row>
    <row r="34" spans="1:14">
      <c r="A34" s="157" t="s">
        <v>653</v>
      </c>
      <c r="E34" s="158"/>
      <c r="F34" s="158"/>
      <c r="G34" s="158"/>
      <c r="H34" s="158"/>
      <c r="I34" s="158"/>
      <c r="J34" s="158"/>
      <c r="K34" s="158"/>
      <c r="L34" s="158"/>
      <c r="M34" s="158"/>
      <c r="N34" s="158"/>
    </row>
    <row r="35" spans="1:14">
      <c r="A35" s="158"/>
      <c r="B35" s="158"/>
      <c r="C35" s="158"/>
      <c r="D35" s="158"/>
      <c r="E35" s="158"/>
      <c r="F35" s="158"/>
      <c r="G35" s="158"/>
      <c r="H35" s="158"/>
      <c r="I35" s="158"/>
      <c r="J35" s="158"/>
      <c r="K35" s="158"/>
      <c r="L35" s="158"/>
      <c r="M35" s="158"/>
      <c r="N35" s="158"/>
    </row>
    <row r="36" spans="1:14">
      <c r="A36" s="158"/>
      <c r="B36" s="158"/>
      <c r="C36" s="158"/>
      <c r="D36" s="158"/>
      <c r="E36" s="158"/>
      <c r="F36" s="158"/>
      <c r="G36" s="158"/>
      <c r="H36" s="158"/>
      <c r="I36" s="158"/>
      <c r="J36" s="158"/>
      <c r="K36" s="158"/>
      <c r="L36" s="158"/>
      <c r="M36" s="158"/>
      <c r="N36" s="158"/>
    </row>
    <row r="37" spans="1:14">
      <c r="A37" s="158"/>
      <c r="B37" s="158"/>
      <c r="C37" s="158"/>
      <c r="D37" s="158"/>
      <c r="E37" s="158"/>
      <c r="F37" s="158"/>
      <c r="G37" s="158"/>
      <c r="H37" s="158"/>
      <c r="I37" s="158"/>
      <c r="J37" s="158"/>
      <c r="K37" s="158"/>
      <c r="L37" s="158"/>
      <c r="M37" s="158"/>
      <c r="N37" s="158"/>
    </row>
    <row r="38" spans="1:14">
      <c r="A38" s="158"/>
      <c r="B38" s="158"/>
      <c r="C38" s="158"/>
      <c r="D38" s="158"/>
      <c r="E38" s="158"/>
      <c r="F38" s="158"/>
      <c r="G38" s="158"/>
      <c r="H38" s="158"/>
      <c r="I38" s="158"/>
      <c r="J38" s="158"/>
      <c r="K38" s="158"/>
      <c r="L38" s="158"/>
      <c r="M38" s="158"/>
      <c r="N38" s="158"/>
    </row>
    <row r="39" spans="1:14">
      <c r="A39" s="158"/>
      <c r="B39" s="158"/>
      <c r="C39" s="158"/>
      <c r="D39" s="158"/>
      <c r="E39" s="158"/>
      <c r="F39" s="158"/>
      <c r="G39" s="158"/>
      <c r="H39" s="158"/>
      <c r="I39" s="158"/>
      <c r="J39" s="158"/>
      <c r="K39" s="158"/>
      <c r="L39" s="158"/>
      <c r="M39" s="158"/>
      <c r="N39" s="158"/>
    </row>
    <row r="40" spans="1:14">
      <c r="A40" s="158"/>
      <c r="B40" s="158"/>
      <c r="C40" s="158"/>
      <c r="D40" s="158"/>
      <c r="E40" s="158"/>
      <c r="F40" s="158"/>
      <c r="G40" s="158"/>
      <c r="H40" s="158"/>
      <c r="I40" s="158"/>
      <c r="J40" s="158"/>
      <c r="K40" s="158"/>
      <c r="L40" s="158"/>
      <c r="M40" s="158"/>
      <c r="N40" s="158"/>
    </row>
    <row r="41" spans="1:14">
      <c r="A41" s="158"/>
      <c r="B41" s="158"/>
      <c r="C41" s="158"/>
      <c r="D41" s="158"/>
      <c r="E41" s="158"/>
      <c r="F41" s="158"/>
      <c r="G41" s="158"/>
      <c r="H41" s="158"/>
      <c r="I41" s="158"/>
      <c r="J41" s="158"/>
      <c r="K41" s="158"/>
      <c r="L41" s="158"/>
      <c r="M41" s="158"/>
      <c r="N41" s="158"/>
    </row>
    <row r="42" spans="1:14">
      <c r="A42" s="158"/>
      <c r="B42" s="158"/>
      <c r="C42" s="158"/>
      <c r="D42" s="158"/>
      <c r="E42" s="158"/>
      <c r="F42" s="158"/>
      <c r="G42" s="158"/>
      <c r="H42" s="158"/>
      <c r="I42" s="158"/>
      <c r="J42" s="158"/>
      <c r="K42" s="158"/>
      <c r="L42" s="158"/>
      <c r="M42" s="158"/>
      <c r="N42" s="158"/>
    </row>
    <row r="43" spans="1:14">
      <c r="A43" s="158"/>
      <c r="B43" s="158"/>
      <c r="C43" s="158"/>
      <c r="D43" s="158"/>
      <c r="E43" s="158"/>
      <c r="F43" s="158"/>
      <c r="G43" s="158"/>
      <c r="H43" s="158"/>
      <c r="I43" s="158"/>
      <c r="J43" s="158"/>
      <c r="K43" s="158"/>
      <c r="L43" s="158"/>
      <c r="M43" s="158"/>
      <c r="N43" s="158"/>
    </row>
    <row r="46" spans="1:14">
      <c r="A46" s="157" t="s">
        <v>654</v>
      </c>
    </row>
    <row r="47" spans="1:14">
      <c r="A47" s="166"/>
      <c r="B47" s="166"/>
      <c r="C47" s="166"/>
      <c r="D47" s="166"/>
      <c r="E47" s="166"/>
      <c r="F47" s="166"/>
      <c r="G47" s="166"/>
      <c r="H47" s="166"/>
      <c r="I47" s="166"/>
      <c r="J47" s="166"/>
      <c r="K47" s="166"/>
      <c r="L47" s="166"/>
      <c r="M47" s="166"/>
      <c r="N47" s="166"/>
    </row>
    <row r="48" spans="1:14">
      <c r="A48" s="166"/>
      <c r="B48" s="166"/>
      <c r="C48" s="166"/>
      <c r="D48" s="166"/>
      <c r="E48" s="166"/>
      <c r="F48" s="166"/>
      <c r="G48" s="166"/>
      <c r="H48" s="166"/>
      <c r="I48" s="166"/>
      <c r="J48" s="166"/>
      <c r="K48" s="166"/>
      <c r="L48" s="166"/>
      <c r="M48" s="166"/>
      <c r="N48" s="166"/>
    </row>
    <row r="49" spans="1:14">
      <c r="A49" s="166"/>
      <c r="B49" s="166"/>
      <c r="C49" s="166"/>
      <c r="D49" s="166"/>
      <c r="E49" s="166"/>
      <c r="F49" s="166"/>
      <c r="G49" s="166"/>
      <c r="H49" s="166"/>
      <c r="I49" s="166"/>
      <c r="J49" s="166"/>
      <c r="K49" s="166"/>
      <c r="L49" s="166"/>
      <c r="M49" s="166"/>
      <c r="N49" s="166"/>
    </row>
    <row r="50" spans="1:14">
      <c r="A50" s="166"/>
      <c r="B50" s="166"/>
      <c r="C50" s="166"/>
      <c r="D50" s="166"/>
      <c r="E50" s="166"/>
      <c r="F50" s="166"/>
      <c r="G50" s="166"/>
      <c r="H50" s="166"/>
      <c r="I50" s="166"/>
      <c r="J50" s="166"/>
      <c r="K50" s="166"/>
      <c r="L50" s="166"/>
      <c r="M50" s="166"/>
      <c r="N50" s="166"/>
    </row>
    <row r="51" spans="1:14">
      <c r="A51" s="166"/>
      <c r="B51" s="166"/>
      <c r="C51" s="166"/>
      <c r="D51" s="166"/>
      <c r="E51" s="166"/>
      <c r="F51" s="166"/>
      <c r="G51" s="166"/>
      <c r="H51" s="166"/>
      <c r="I51" s="166"/>
      <c r="J51" s="166"/>
      <c r="K51" s="166"/>
      <c r="L51" s="166"/>
      <c r="M51" s="166"/>
      <c r="N51" s="166"/>
    </row>
    <row r="52" spans="1:14">
      <c r="A52" s="166"/>
      <c r="B52" s="166"/>
      <c r="C52" s="166"/>
      <c r="D52" s="166"/>
      <c r="E52" s="166"/>
      <c r="F52" s="166"/>
      <c r="G52" s="166"/>
      <c r="H52" s="166"/>
      <c r="I52" s="166"/>
      <c r="J52" s="166"/>
      <c r="K52" s="166"/>
      <c r="L52" s="166"/>
      <c r="M52" s="166"/>
      <c r="N52" s="166"/>
    </row>
    <row r="53" spans="1:14">
      <c r="A53" s="166"/>
      <c r="B53" s="166"/>
      <c r="C53" s="166"/>
      <c r="D53" s="166"/>
      <c r="E53" s="166"/>
      <c r="F53" s="166"/>
      <c r="G53" s="166"/>
      <c r="H53" s="166"/>
      <c r="I53" s="166"/>
      <c r="J53" s="166"/>
      <c r="K53" s="166"/>
      <c r="L53" s="166"/>
      <c r="M53" s="166"/>
      <c r="N53" s="166"/>
    </row>
    <row r="54" spans="1:14">
      <c r="A54" s="166"/>
      <c r="B54" s="166"/>
      <c r="C54" s="166"/>
      <c r="D54" s="166"/>
      <c r="E54" s="166"/>
      <c r="F54" s="166"/>
      <c r="G54" s="166"/>
      <c r="H54" s="166"/>
      <c r="I54" s="166"/>
      <c r="J54" s="166"/>
      <c r="K54" s="166"/>
      <c r="L54" s="166"/>
      <c r="M54" s="166"/>
      <c r="N54" s="166"/>
    </row>
    <row r="55" spans="1:14">
      <c r="A55" s="166"/>
      <c r="B55" s="166"/>
      <c r="C55" s="166"/>
      <c r="D55" s="166"/>
      <c r="E55" s="166"/>
      <c r="F55" s="166"/>
      <c r="G55" s="166"/>
      <c r="H55" s="166"/>
      <c r="I55" s="166"/>
      <c r="J55" s="166"/>
      <c r="K55" s="166"/>
      <c r="L55" s="166"/>
      <c r="M55" s="166"/>
      <c r="N55" s="166"/>
    </row>
    <row r="56" spans="1:14">
      <c r="A56" s="166"/>
      <c r="B56" s="166"/>
      <c r="C56" s="166"/>
      <c r="D56" s="166"/>
      <c r="E56" s="166"/>
      <c r="F56" s="166"/>
      <c r="G56" s="166"/>
      <c r="H56" s="166"/>
      <c r="I56" s="166"/>
      <c r="J56" s="166"/>
      <c r="K56" s="166"/>
      <c r="L56" s="166"/>
      <c r="M56" s="166"/>
      <c r="N56" s="166"/>
    </row>
    <row r="57" spans="1:14">
      <c r="A57" s="166"/>
      <c r="B57" s="166"/>
      <c r="C57" s="166"/>
      <c r="D57" s="166"/>
      <c r="E57" s="166"/>
      <c r="F57" s="166"/>
      <c r="G57" s="166"/>
      <c r="H57" s="166"/>
      <c r="I57" s="166"/>
      <c r="J57" s="166"/>
      <c r="K57" s="166"/>
      <c r="L57" s="166"/>
      <c r="M57" s="166"/>
      <c r="N57" s="166"/>
    </row>
    <row r="58" spans="1:14">
      <c r="A58" s="166"/>
      <c r="B58" s="166"/>
      <c r="C58" s="166"/>
      <c r="D58" s="166"/>
      <c r="E58" s="166"/>
      <c r="F58" s="166"/>
      <c r="G58" s="166"/>
      <c r="H58" s="166"/>
      <c r="I58" s="166"/>
      <c r="J58" s="166"/>
      <c r="K58" s="166"/>
      <c r="L58" s="166"/>
      <c r="M58" s="166"/>
      <c r="N58" s="166"/>
    </row>
    <row r="59" spans="1:14">
      <c r="A59" s="158"/>
      <c r="B59" s="158"/>
      <c r="C59" s="158"/>
      <c r="D59" s="158"/>
      <c r="E59" s="158"/>
      <c r="F59" s="158"/>
      <c r="G59" s="158"/>
      <c r="H59" s="158"/>
      <c r="I59" s="158"/>
      <c r="J59" s="158"/>
      <c r="K59" s="158"/>
      <c r="L59" s="158"/>
      <c r="M59" s="158"/>
      <c r="N59" s="158"/>
    </row>
    <row r="61" spans="1:14">
      <c r="A61" s="157" t="s">
        <v>655</v>
      </c>
    </row>
    <row r="62" spans="1:14">
      <c r="A62" s="166"/>
      <c r="B62" s="166"/>
      <c r="C62" s="166"/>
      <c r="D62" s="166"/>
      <c r="E62" s="166"/>
      <c r="F62" s="166"/>
      <c r="G62" s="166"/>
      <c r="H62" s="166"/>
      <c r="I62" s="166"/>
      <c r="J62" s="166"/>
      <c r="K62" s="166"/>
      <c r="L62" s="166"/>
      <c r="M62" s="166"/>
      <c r="N62" s="166"/>
    </row>
    <row r="63" spans="1:14">
      <c r="A63" s="166"/>
      <c r="B63" s="166"/>
      <c r="C63" s="166"/>
      <c r="D63" s="166"/>
      <c r="E63" s="166"/>
      <c r="F63" s="166"/>
      <c r="G63" s="166"/>
      <c r="H63" s="166"/>
      <c r="I63" s="166"/>
      <c r="J63" s="166"/>
      <c r="K63" s="166"/>
      <c r="L63" s="166"/>
      <c r="M63" s="166"/>
      <c r="N63" s="166"/>
    </row>
    <row r="64" spans="1:14">
      <c r="A64" s="166"/>
      <c r="B64" s="166"/>
      <c r="C64" s="166"/>
      <c r="D64" s="166"/>
      <c r="E64" s="166"/>
      <c r="F64" s="166"/>
      <c r="G64" s="166"/>
      <c r="H64" s="166"/>
      <c r="I64" s="166"/>
      <c r="J64" s="166"/>
      <c r="K64" s="166"/>
      <c r="L64" s="166"/>
      <c r="M64" s="166"/>
      <c r="N64" s="166"/>
    </row>
    <row r="65" spans="1:14">
      <c r="A65" s="166"/>
      <c r="B65" s="166"/>
      <c r="C65" s="166"/>
      <c r="D65" s="166"/>
      <c r="E65" s="166"/>
      <c r="F65" s="166"/>
      <c r="G65" s="166"/>
      <c r="H65" s="166"/>
      <c r="I65" s="166"/>
      <c r="J65" s="166"/>
      <c r="K65" s="166"/>
      <c r="L65" s="166"/>
      <c r="M65" s="166"/>
      <c r="N65" s="166"/>
    </row>
    <row r="66" spans="1:14">
      <c r="A66" s="166"/>
      <c r="B66" s="166"/>
      <c r="C66" s="166"/>
      <c r="D66" s="166"/>
      <c r="E66" s="166"/>
      <c r="F66" s="166"/>
      <c r="G66" s="166"/>
      <c r="H66" s="166"/>
      <c r="I66" s="166"/>
      <c r="J66" s="166"/>
      <c r="K66" s="166"/>
      <c r="L66" s="166"/>
      <c r="M66" s="166"/>
      <c r="N66" s="166"/>
    </row>
    <row r="67" spans="1:14">
      <c r="A67" s="166"/>
      <c r="B67" s="166"/>
      <c r="C67" s="166"/>
      <c r="D67" s="166"/>
      <c r="E67" s="166"/>
      <c r="F67" s="166"/>
      <c r="G67" s="166"/>
      <c r="H67" s="166"/>
      <c r="I67" s="166"/>
      <c r="J67" s="166"/>
      <c r="K67" s="166"/>
      <c r="L67" s="166"/>
      <c r="M67" s="166"/>
      <c r="N67" s="166"/>
    </row>
    <row r="68" spans="1:14">
      <c r="A68" s="166"/>
      <c r="B68" s="166"/>
      <c r="C68" s="166"/>
      <c r="D68" s="166"/>
      <c r="E68" s="166"/>
      <c r="F68" s="166"/>
      <c r="G68" s="166"/>
      <c r="H68" s="166"/>
      <c r="I68" s="166"/>
      <c r="J68" s="166"/>
      <c r="K68" s="166"/>
      <c r="L68" s="166"/>
      <c r="M68" s="166"/>
      <c r="N68" s="166"/>
    </row>
    <row r="69" spans="1:14">
      <c r="A69" s="166"/>
      <c r="B69" s="166"/>
      <c r="C69" s="166"/>
      <c r="D69" s="166"/>
      <c r="E69" s="166"/>
      <c r="F69" s="166"/>
      <c r="G69" s="166"/>
      <c r="H69" s="166"/>
      <c r="I69" s="166"/>
      <c r="J69" s="166"/>
      <c r="K69" s="166"/>
      <c r="L69" s="166"/>
      <c r="M69" s="166"/>
      <c r="N69" s="166"/>
    </row>
    <row r="70" spans="1:14">
      <c r="A70" s="158"/>
      <c r="B70" s="158"/>
      <c r="C70" s="158"/>
      <c r="D70" s="158"/>
      <c r="E70" s="158"/>
      <c r="F70" s="158"/>
      <c r="G70" s="158"/>
      <c r="H70" s="158"/>
      <c r="I70" s="158"/>
      <c r="J70" s="158"/>
      <c r="K70" s="158"/>
      <c r="L70" s="158"/>
      <c r="M70" s="158"/>
      <c r="N70" s="158"/>
    </row>
    <row r="72" spans="1:14">
      <c r="A72" s="157" t="s">
        <v>656</v>
      </c>
    </row>
    <row r="73" spans="1:14">
      <c r="A73" s="166"/>
      <c r="B73" s="166"/>
      <c r="C73" s="166"/>
      <c r="D73" s="166"/>
      <c r="E73" s="166"/>
      <c r="F73" s="166"/>
      <c r="G73" s="166"/>
      <c r="H73" s="166"/>
      <c r="I73" s="166"/>
      <c r="J73" s="166"/>
      <c r="K73" s="166"/>
      <c r="L73" s="166"/>
      <c r="M73" s="166"/>
      <c r="N73" s="166"/>
    </row>
    <row r="74" spans="1:14">
      <c r="A74" s="166"/>
      <c r="B74" s="166"/>
      <c r="C74" s="166"/>
      <c r="D74" s="166"/>
      <c r="E74" s="166"/>
      <c r="F74" s="166"/>
      <c r="G74" s="166"/>
      <c r="H74" s="166"/>
      <c r="I74" s="166"/>
      <c r="J74" s="166"/>
      <c r="K74" s="166"/>
      <c r="L74" s="166"/>
      <c r="M74" s="166"/>
      <c r="N74" s="166"/>
    </row>
    <row r="75" spans="1:14">
      <c r="A75" s="166"/>
      <c r="B75" s="166"/>
      <c r="C75" s="166"/>
      <c r="D75" s="166"/>
      <c r="E75" s="166"/>
      <c r="F75" s="166"/>
      <c r="G75" s="166"/>
      <c r="H75" s="166"/>
      <c r="I75" s="166"/>
      <c r="J75" s="166"/>
      <c r="K75" s="166"/>
      <c r="L75" s="166"/>
      <c r="M75" s="166"/>
      <c r="N75" s="166"/>
    </row>
    <row r="76" spans="1:14">
      <c r="A76" s="166"/>
      <c r="B76" s="166"/>
      <c r="C76" s="166"/>
      <c r="D76" s="166"/>
      <c r="E76" s="166"/>
      <c r="F76" s="166"/>
      <c r="G76" s="166"/>
      <c r="H76" s="166"/>
      <c r="I76" s="166"/>
      <c r="J76" s="166"/>
      <c r="K76" s="166"/>
      <c r="L76" s="166"/>
      <c r="M76" s="166"/>
      <c r="N76" s="166"/>
    </row>
    <row r="77" spans="1:14">
      <c r="A77" s="166"/>
      <c r="B77" s="166"/>
      <c r="C77" s="166"/>
      <c r="D77" s="166"/>
      <c r="E77" s="166"/>
      <c r="F77" s="166"/>
      <c r="G77" s="166"/>
      <c r="H77" s="166"/>
      <c r="I77" s="166"/>
      <c r="J77" s="166"/>
      <c r="K77" s="166"/>
      <c r="L77" s="166"/>
      <c r="M77" s="166"/>
      <c r="N77" s="166"/>
    </row>
    <row r="78" spans="1:14">
      <c r="A78" s="166"/>
      <c r="B78" s="166"/>
      <c r="C78" s="166"/>
      <c r="D78" s="166"/>
      <c r="E78" s="166"/>
      <c r="F78" s="166"/>
      <c r="G78" s="166"/>
      <c r="H78" s="166"/>
      <c r="I78" s="166"/>
      <c r="J78" s="166"/>
      <c r="K78" s="166"/>
      <c r="L78" s="166"/>
      <c r="M78" s="166"/>
      <c r="N78" s="166"/>
    </row>
    <row r="79" spans="1:14">
      <c r="A79" s="166"/>
      <c r="B79" s="166"/>
      <c r="C79" s="166"/>
      <c r="D79" s="166"/>
      <c r="E79" s="166"/>
      <c r="F79" s="166"/>
      <c r="G79" s="166"/>
      <c r="H79" s="166"/>
      <c r="I79" s="166"/>
      <c r="J79" s="166"/>
      <c r="K79" s="166"/>
      <c r="L79" s="166"/>
      <c r="M79" s="166"/>
      <c r="N79" s="166"/>
    </row>
    <row r="80" spans="1:14">
      <c r="A80" s="166"/>
      <c r="B80" s="166"/>
      <c r="C80" s="166"/>
      <c r="D80" s="166"/>
      <c r="E80" s="166"/>
      <c r="F80" s="166"/>
      <c r="G80" s="166"/>
      <c r="H80" s="166"/>
      <c r="I80" s="166"/>
      <c r="J80" s="166"/>
      <c r="K80" s="166"/>
      <c r="L80" s="166"/>
      <c r="M80" s="166"/>
      <c r="N80" s="166"/>
    </row>
    <row r="81" spans="1:14">
      <c r="A81" s="166"/>
      <c r="B81" s="166"/>
      <c r="C81" s="166"/>
      <c r="D81" s="166"/>
      <c r="E81" s="166"/>
      <c r="F81" s="166"/>
      <c r="G81" s="166"/>
      <c r="H81" s="166"/>
      <c r="I81" s="166"/>
      <c r="J81" s="166"/>
      <c r="K81" s="166"/>
      <c r="L81" s="166"/>
      <c r="M81" s="166"/>
      <c r="N81" s="166"/>
    </row>
    <row r="82" spans="1:14">
      <c r="A82" s="158"/>
      <c r="B82" s="158"/>
      <c r="C82" s="158"/>
      <c r="D82" s="158"/>
      <c r="E82" s="158"/>
      <c r="F82" s="158"/>
      <c r="G82" s="158"/>
      <c r="H82" s="158"/>
      <c r="I82" s="158"/>
      <c r="J82" s="158"/>
      <c r="K82" s="158"/>
      <c r="L82" s="158"/>
      <c r="M82" s="158"/>
      <c r="N82" s="158"/>
    </row>
    <row r="84" spans="1:14">
      <c r="A84" s="157" t="s">
        <v>657</v>
      </c>
    </row>
    <row r="85" spans="1:14">
      <c r="A85" s="166"/>
      <c r="B85" s="166"/>
      <c r="C85" s="166"/>
      <c r="D85" s="166"/>
      <c r="E85" s="166"/>
      <c r="F85" s="166"/>
      <c r="G85" s="166"/>
      <c r="H85" s="166"/>
      <c r="I85" s="166"/>
      <c r="J85" s="166"/>
      <c r="K85" s="166"/>
      <c r="L85" s="166"/>
      <c r="M85" s="166"/>
      <c r="N85" s="166"/>
    </row>
    <row r="86" spans="1:14">
      <c r="A86" s="166"/>
      <c r="B86" s="166"/>
      <c r="C86" s="166"/>
      <c r="D86" s="166"/>
      <c r="E86" s="166"/>
      <c r="F86" s="166"/>
      <c r="G86" s="166"/>
      <c r="H86" s="166"/>
      <c r="I86" s="166"/>
      <c r="J86" s="166"/>
      <c r="K86" s="166"/>
      <c r="L86" s="166"/>
      <c r="M86" s="166"/>
      <c r="N86" s="166"/>
    </row>
    <row r="87" spans="1:14">
      <c r="A87" s="166"/>
      <c r="B87" s="166"/>
      <c r="C87" s="166"/>
      <c r="D87" s="166"/>
      <c r="E87" s="166"/>
      <c r="F87" s="166"/>
      <c r="G87" s="166"/>
      <c r="H87" s="166"/>
      <c r="I87" s="166"/>
      <c r="J87" s="166"/>
      <c r="K87" s="166"/>
      <c r="L87" s="166"/>
      <c r="M87" s="166"/>
      <c r="N87" s="166"/>
    </row>
    <row r="88" spans="1:14">
      <c r="A88" s="166"/>
      <c r="B88" s="166"/>
      <c r="C88" s="166"/>
      <c r="D88" s="166"/>
      <c r="E88" s="166"/>
      <c r="F88" s="166"/>
      <c r="G88" s="166"/>
      <c r="H88" s="166"/>
      <c r="I88" s="166"/>
      <c r="J88" s="166"/>
      <c r="K88" s="166"/>
      <c r="L88" s="166"/>
      <c r="M88" s="166"/>
      <c r="N88" s="166"/>
    </row>
    <row r="89" spans="1:14">
      <c r="A89" s="166"/>
      <c r="B89" s="166"/>
      <c r="C89" s="166"/>
      <c r="D89" s="166"/>
      <c r="E89" s="166"/>
      <c r="F89" s="166"/>
      <c r="G89" s="166"/>
      <c r="H89" s="166"/>
      <c r="I89" s="166"/>
      <c r="J89" s="166"/>
      <c r="K89" s="166"/>
      <c r="L89" s="166"/>
      <c r="M89" s="166"/>
      <c r="N89" s="166"/>
    </row>
    <row r="90" spans="1:14">
      <c r="A90" s="166"/>
      <c r="B90" s="166"/>
      <c r="C90" s="166"/>
      <c r="D90" s="166"/>
      <c r="E90" s="166"/>
      <c r="F90" s="166"/>
      <c r="G90" s="166"/>
      <c r="H90" s="166"/>
      <c r="I90" s="166"/>
      <c r="J90" s="166"/>
      <c r="K90" s="166"/>
      <c r="L90" s="166"/>
      <c r="M90" s="166"/>
      <c r="N90" s="166"/>
    </row>
    <row r="91" spans="1:14">
      <c r="A91" s="166"/>
      <c r="B91" s="166"/>
      <c r="C91" s="166"/>
      <c r="D91" s="166"/>
      <c r="E91" s="166"/>
      <c r="F91" s="166"/>
      <c r="G91" s="166"/>
      <c r="H91" s="166"/>
      <c r="I91" s="166"/>
      <c r="J91" s="166"/>
      <c r="K91" s="166"/>
      <c r="L91" s="166"/>
      <c r="M91" s="166"/>
      <c r="N91" s="166"/>
    </row>
    <row r="92" spans="1:14">
      <c r="A92" s="166"/>
      <c r="B92" s="166"/>
      <c r="C92" s="166"/>
      <c r="D92" s="166"/>
      <c r="E92" s="166"/>
      <c r="F92" s="166"/>
      <c r="G92" s="166"/>
      <c r="H92" s="166"/>
      <c r="I92" s="166"/>
      <c r="J92" s="166"/>
      <c r="K92" s="166"/>
      <c r="L92" s="166"/>
      <c r="M92" s="166"/>
      <c r="N92" s="166"/>
    </row>
    <row r="93" spans="1:14">
      <c r="A93" s="166"/>
      <c r="B93" s="166"/>
      <c r="C93" s="166"/>
      <c r="D93" s="166"/>
      <c r="E93" s="166"/>
      <c r="F93" s="166"/>
      <c r="G93" s="166"/>
      <c r="H93" s="166"/>
      <c r="I93" s="166"/>
      <c r="J93" s="166"/>
      <c r="K93" s="166"/>
      <c r="L93" s="166"/>
      <c r="M93" s="166"/>
      <c r="N93" s="166"/>
    </row>
    <row r="94" spans="1:14">
      <c r="A94" s="166"/>
      <c r="B94" s="166"/>
      <c r="C94" s="166"/>
      <c r="D94" s="166"/>
      <c r="E94" s="166"/>
      <c r="F94" s="166"/>
      <c r="G94" s="166"/>
      <c r="H94" s="166"/>
      <c r="I94" s="166"/>
      <c r="J94" s="166"/>
      <c r="K94" s="166"/>
      <c r="L94" s="166"/>
      <c r="M94" s="166"/>
      <c r="N94" s="166"/>
    </row>
    <row r="96" spans="1:14">
      <c r="A96" s="1" t="s">
        <v>658</v>
      </c>
    </row>
    <row r="97" spans="1:14">
      <c r="A97" s="168" t="s">
        <v>659</v>
      </c>
      <c r="B97" s="168"/>
      <c r="C97" s="168"/>
      <c r="D97" s="168"/>
      <c r="E97" s="168"/>
      <c r="F97" s="168"/>
      <c r="G97" s="168"/>
      <c r="H97" s="168"/>
      <c r="I97" s="168"/>
      <c r="J97" s="168"/>
      <c r="K97" s="168"/>
      <c r="L97" s="168"/>
      <c r="M97" s="168"/>
      <c r="N97" s="168"/>
    </row>
    <row r="98" spans="1:14">
      <c r="A98" s="166"/>
      <c r="B98" s="166"/>
      <c r="C98" s="166"/>
      <c r="D98" s="166"/>
      <c r="E98" s="166"/>
      <c r="F98" s="166"/>
      <c r="G98" s="166"/>
      <c r="H98" s="166"/>
      <c r="I98" s="166"/>
      <c r="J98" s="166"/>
      <c r="K98" s="166"/>
      <c r="L98" s="166"/>
      <c r="M98" s="166"/>
      <c r="N98" s="166"/>
    </row>
    <row r="99" spans="1:14">
      <c r="A99" s="166"/>
      <c r="B99" s="166"/>
      <c r="C99" s="166"/>
      <c r="D99" s="166"/>
      <c r="E99" s="166"/>
      <c r="F99" s="166"/>
      <c r="G99" s="166"/>
      <c r="H99" s="166"/>
      <c r="I99" s="166"/>
      <c r="J99" s="166"/>
      <c r="K99" s="166"/>
      <c r="L99" s="166"/>
      <c r="M99" s="166"/>
      <c r="N99" s="166"/>
    </row>
    <row r="100" spans="1:14">
      <c r="A100" s="166"/>
      <c r="B100" s="166"/>
      <c r="C100" s="166"/>
      <c r="D100" s="166"/>
      <c r="E100" s="166"/>
      <c r="F100" s="166"/>
      <c r="G100" s="166"/>
      <c r="H100" s="166"/>
      <c r="I100" s="166"/>
      <c r="J100" s="166"/>
      <c r="K100" s="166"/>
      <c r="L100" s="166"/>
      <c r="M100" s="166"/>
      <c r="N100" s="166"/>
    </row>
    <row r="101" spans="1:14">
      <c r="A101" s="166"/>
      <c r="B101" s="166"/>
      <c r="C101" s="166"/>
      <c r="D101" s="166"/>
      <c r="E101" s="166"/>
      <c r="F101" s="166"/>
      <c r="G101" s="166"/>
      <c r="H101" s="166"/>
      <c r="I101" s="166"/>
      <c r="J101" s="166"/>
      <c r="K101" s="166"/>
      <c r="L101" s="166"/>
      <c r="M101" s="166"/>
      <c r="N101" s="166"/>
    </row>
    <row r="102" spans="1:14">
      <c r="A102" s="166"/>
      <c r="B102" s="166"/>
      <c r="C102" s="166"/>
      <c r="D102" s="166"/>
      <c r="E102" s="166"/>
      <c r="F102" s="166"/>
      <c r="G102" s="166"/>
      <c r="H102" s="166"/>
      <c r="I102" s="166"/>
      <c r="J102" s="166"/>
      <c r="K102" s="166"/>
      <c r="L102" s="166"/>
      <c r="M102" s="166"/>
      <c r="N102" s="166"/>
    </row>
    <row r="103" spans="1:14">
      <c r="A103" s="166"/>
      <c r="B103" s="166"/>
      <c r="C103" s="166"/>
      <c r="D103" s="166"/>
      <c r="E103" s="166"/>
      <c r="F103" s="166"/>
      <c r="G103" s="166"/>
      <c r="H103" s="166"/>
      <c r="I103" s="166"/>
      <c r="J103" s="166"/>
      <c r="K103" s="166"/>
      <c r="L103" s="166"/>
      <c r="M103" s="166"/>
      <c r="N103" s="166"/>
    </row>
    <row r="104" spans="1:14">
      <c r="A104" s="166"/>
      <c r="B104" s="166"/>
      <c r="C104" s="166"/>
      <c r="D104" s="166"/>
      <c r="E104" s="166"/>
      <c r="F104" s="166"/>
      <c r="G104" s="166"/>
      <c r="H104" s="166"/>
      <c r="I104" s="166"/>
      <c r="J104" s="166"/>
      <c r="K104" s="166"/>
      <c r="L104" s="166"/>
      <c r="M104" s="166"/>
      <c r="N104" s="166"/>
    </row>
    <row r="105" spans="1:14">
      <c r="A105" s="166"/>
      <c r="B105" s="166"/>
      <c r="C105" s="166"/>
      <c r="D105" s="166"/>
      <c r="E105" s="166"/>
      <c r="F105" s="166"/>
      <c r="G105" s="166"/>
      <c r="H105" s="166"/>
      <c r="I105" s="166"/>
      <c r="J105" s="166"/>
      <c r="K105" s="166"/>
      <c r="L105" s="166"/>
      <c r="M105" s="166"/>
      <c r="N105" s="166"/>
    </row>
    <row r="106" spans="1:14">
      <c r="A106" s="166"/>
      <c r="B106" s="166"/>
      <c r="C106" s="166"/>
      <c r="D106" s="166"/>
      <c r="E106" s="166"/>
      <c r="F106" s="166"/>
      <c r="G106" s="166"/>
      <c r="H106" s="166"/>
      <c r="I106" s="166"/>
      <c r="J106" s="166"/>
      <c r="K106" s="166"/>
      <c r="L106" s="166"/>
      <c r="M106" s="166"/>
      <c r="N106" s="166"/>
    </row>
    <row r="107" spans="1:14">
      <c r="A107" s="147" t="s">
        <v>660</v>
      </c>
    </row>
    <row r="120" spans="1:4">
      <c r="A120" s="1" t="s">
        <v>661</v>
      </c>
      <c r="B120" s="1"/>
      <c r="C120" s="1"/>
    </row>
    <row r="122" spans="1:4" ht="16.5" thickBot="1">
      <c r="A122" s="148"/>
      <c r="B122" s="148"/>
      <c r="C122" s="148"/>
      <c r="D122" s="148"/>
    </row>
  </sheetData>
  <mergeCells count="11">
    <mergeCell ref="A62:N69"/>
    <mergeCell ref="A73:N81"/>
    <mergeCell ref="A85:N94"/>
    <mergeCell ref="A97:N97"/>
    <mergeCell ref="A98:N106"/>
    <mergeCell ref="A47:N58"/>
    <mergeCell ref="A1:N1"/>
    <mergeCell ref="A9:N10"/>
    <mergeCell ref="A12:N13"/>
    <mergeCell ref="A17:N17"/>
    <mergeCell ref="A19:N28"/>
  </mergeCells>
  <pageMargins left="0.7" right="0.7" top="0.75" bottom="0.75" header="0.3" footer="0.3"/>
  <pageSetup paperSize="9" scale="34" orientation="landscape" r:id="rId1"/>
  <drawing r:id="rId2"/>
</worksheet>
</file>

<file path=xl/worksheets/sheet3.xml><?xml version="1.0" encoding="utf-8"?>
<worksheet xmlns="http://schemas.openxmlformats.org/spreadsheetml/2006/main" xmlns:r="http://schemas.openxmlformats.org/officeDocument/2006/relationships">
  <dimension ref="A1:N35"/>
  <sheetViews>
    <sheetView view="pageBreakPreview" zoomScale="60" workbookViewId="0">
      <selection activeCell="H22" sqref="H22"/>
    </sheetView>
  </sheetViews>
  <sheetFormatPr defaultRowHeight="15.75"/>
  <cols>
    <col min="1" max="1" width="8.85546875" style="39" customWidth="1"/>
    <col min="2" max="2" width="25.140625" style="39" customWidth="1"/>
    <col min="3" max="3" width="21" style="39" customWidth="1"/>
    <col min="4" max="4" width="21.7109375" style="39" customWidth="1"/>
    <col min="5" max="5" width="17.42578125" style="39" customWidth="1"/>
    <col min="6" max="7" width="20.7109375" style="39" customWidth="1"/>
    <col min="8" max="8" width="22.85546875" style="39" customWidth="1"/>
    <col min="9" max="9" width="22.140625" style="39" customWidth="1"/>
    <col min="10" max="10" width="17.42578125" style="39" customWidth="1"/>
    <col min="11" max="11" width="16.28515625" style="39" customWidth="1"/>
    <col min="12" max="13" width="9.140625" style="39"/>
    <col min="14" max="14" width="14.5703125" style="39" bestFit="1" customWidth="1"/>
    <col min="15" max="16384" width="9.140625" style="39"/>
  </cols>
  <sheetData>
    <row r="1" spans="1:14">
      <c r="A1" s="1" t="s">
        <v>0</v>
      </c>
      <c r="B1" s="44"/>
      <c r="C1" s="44"/>
      <c r="D1" s="44"/>
      <c r="E1" s="44"/>
      <c r="F1" s="44"/>
      <c r="G1" s="54"/>
      <c r="H1" s="44"/>
      <c r="I1" s="44"/>
      <c r="J1" s="44"/>
      <c r="K1" s="44"/>
    </row>
    <row r="2" spans="1:14">
      <c r="A2" s="1" t="s">
        <v>1</v>
      </c>
      <c r="B2" s="44"/>
      <c r="C2" s="44"/>
      <c r="D2" s="44"/>
      <c r="E2" s="44"/>
      <c r="F2" s="44"/>
      <c r="G2" s="54"/>
      <c r="H2" s="44"/>
      <c r="I2" s="44"/>
      <c r="J2" s="44"/>
      <c r="K2" s="44"/>
    </row>
    <row r="3" spans="1:14" ht="16.5" thickBot="1">
      <c r="A3" s="1" t="s">
        <v>2</v>
      </c>
      <c r="B3" s="44"/>
      <c r="C3" s="44"/>
      <c r="D3" s="44"/>
      <c r="E3" s="44"/>
      <c r="F3" s="44"/>
      <c r="G3" s="54"/>
      <c r="H3" s="44"/>
      <c r="I3" s="44"/>
      <c r="J3" s="44"/>
      <c r="K3" s="44"/>
    </row>
    <row r="4" spans="1:14" ht="48" thickBot="1">
      <c r="A4" s="26" t="s">
        <v>3</v>
      </c>
      <c r="B4" s="40" t="s">
        <v>4</v>
      </c>
      <c r="C4" s="170" t="s">
        <v>5</v>
      </c>
      <c r="D4" s="171"/>
      <c r="E4" s="171"/>
      <c r="F4" s="172" t="s">
        <v>6</v>
      </c>
      <c r="G4" s="173"/>
      <c r="H4" s="174"/>
      <c r="I4" s="172" t="s">
        <v>7</v>
      </c>
      <c r="J4" s="174"/>
      <c r="K4" s="44"/>
    </row>
    <row r="5" spans="1:14" ht="30.75" customHeight="1" thickBot="1">
      <c r="A5" s="175" t="s">
        <v>8</v>
      </c>
      <c r="B5" s="176"/>
      <c r="C5" s="176"/>
      <c r="D5" s="176"/>
      <c r="E5" s="176"/>
      <c r="F5" s="176"/>
      <c r="G5" s="176"/>
      <c r="H5" s="176"/>
      <c r="I5" s="176"/>
      <c r="J5" s="177"/>
      <c r="K5" s="44"/>
    </row>
    <row r="6" spans="1:14">
      <c r="A6" s="44"/>
      <c r="B6" s="44"/>
      <c r="C6" s="44"/>
      <c r="D6" s="44"/>
      <c r="E6" s="44"/>
      <c r="F6" s="44"/>
      <c r="G6" s="54"/>
      <c r="H6" s="44"/>
      <c r="I6" s="44"/>
      <c r="J6" s="44"/>
      <c r="K6" s="44"/>
    </row>
    <row r="7" spans="1:14">
      <c r="A7" s="44"/>
      <c r="B7" s="44"/>
      <c r="C7" s="44"/>
      <c r="D7" s="44"/>
      <c r="E7" s="44"/>
      <c r="F7" s="44"/>
      <c r="G7" s="54"/>
      <c r="H7" s="44"/>
      <c r="I7" s="44"/>
      <c r="J7" s="44"/>
      <c r="K7" s="44"/>
    </row>
    <row r="8" spans="1:14">
      <c r="A8" s="44"/>
      <c r="B8" s="44"/>
      <c r="C8" s="44"/>
      <c r="D8" s="44"/>
      <c r="E8" s="44"/>
      <c r="F8" s="44"/>
      <c r="G8" s="54"/>
      <c r="H8" s="44"/>
      <c r="I8" s="44"/>
      <c r="J8" s="44"/>
      <c r="K8" s="44"/>
    </row>
    <row r="9" spans="1:14" ht="18.75">
      <c r="A9" s="38" t="s">
        <v>9</v>
      </c>
      <c r="B9" s="44"/>
      <c r="C9" s="44"/>
      <c r="D9" s="44"/>
      <c r="E9" s="44"/>
      <c r="F9" s="44"/>
      <c r="G9" s="54"/>
      <c r="H9" s="44"/>
      <c r="I9" s="43"/>
      <c r="J9" s="44"/>
      <c r="K9" s="44"/>
    </row>
    <row r="10" spans="1:14" ht="19.5" thickBot="1">
      <c r="A10" s="38" t="s">
        <v>10</v>
      </c>
      <c r="B10" s="44"/>
      <c r="C10" s="44"/>
      <c r="D10" s="44"/>
      <c r="E10" s="44"/>
      <c r="F10" s="44"/>
      <c r="G10" s="54"/>
      <c r="H10" s="44"/>
      <c r="I10" s="44"/>
      <c r="J10" s="44"/>
      <c r="K10" s="44"/>
    </row>
    <row r="11" spans="1:14" ht="22.5" customHeight="1" thickBot="1">
      <c r="A11" s="178" t="s">
        <v>3</v>
      </c>
      <c r="B11" s="178" t="s">
        <v>4</v>
      </c>
      <c r="C11" s="180" t="s">
        <v>55</v>
      </c>
      <c r="D11" s="181"/>
      <c r="E11" s="182"/>
      <c r="F11" s="183" t="s">
        <v>160</v>
      </c>
      <c r="G11" s="184"/>
      <c r="H11" s="184"/>
      <c r="I11" s="184"/>
      <c r="J11" s="184"/>
      <c r="K11" s="185"/>
    </row>
    <row r="12" spans="1:14" ht="168.75" customHeight="1" thickBot="1">
      <c r="A12" s="179"/>
      <c r="B12" s="179"/>
      <c r="C12" s="117" t="s">
        <v>54</v>
      </c>
      <c r="D12" s="117" t="s">
        <v>148</v>
      </c>
      <c r="E12" s="117" t="s">
        <v>11</v>
      </c>
      <c r="F12" s="143" t="s">
        <v>159</v>
      </c>
      <c r="G12" s="146" t="s">
        <v>162</v>
      </c>
      <c r="H12" s="144" t="s">
        <v>161</v>
      </c>
      <c r="I12" s="145" t="s">
        <v>163</v>
      </c>
      <c r="J12" s="145" t="s">
        <v>150</v>
      </c>
      <c r="K12" s="145" t="s">
        <v>52</v>
      </c>
    </row>
    <row r="13" spans="1:14" ht="19.5" customHeight="1" thickBot="1">
      <c r="A13" s="31">
        <v>1</v>
      </c>
      <c r="B13" s="41">
        <v>2</v>
      </c>
      <c r="C13" s="2">
        <v>3</v>
      </c>
      <c r="D13" s="2">
        <v>4</v>
      </c>
      <c r="E13" s="2">
        <v>5</v>
      </c>
      <c r="F13" s="2">
        <v>6</v>
      </c>
      <c r="G13" s="2"/>
      <c r="H13" s="2">
        <v>7</v>
      </c>
      <c r="I13" s="2">
        <v>8</v>
      </c>
      <c r="J13" s="2">
        <v>9</v>
      </c>
      <c r="K13" s="2">
        <v>10</v>
      </c>
    </row>
    <row r="14" spans="1:14" ht="36" customHeight="1" thickBot="1">
      <c r="A14" s="31">
        <v>11000</v>
      </c>
      <c r="B14" s="32" t="s">
        <v>12</v>
      </c>
      <c r="C14" s="122">
        <f>3812624.95+1838017+599999.82</f>
        <v>6250641.7700000005</v>
      </c>
      <c r="D14" s="123">
        <v>4512834.4000000004</v>
      </c>
      <c r="E14" s="124">
        <f>D14/C14*100</f>
        <v>72.197936884807262</v>
      </c>
      <c r="F14" s="122">
        <f>3493111.19+2195613.8+600031.01</f>
        <v>6288756</v>
      </c>
      <c r="G14" s="122">
        <v>6298756</v>
      </c>
      <c r="H14" s="115">
        <v>4324928.68</v>
      </c>
      <c r="I14" s="125">
        <f>H14</f>
        <v>4324928.68</v>
      </c>
      <c r="J14" s="122">
        <f>I14/H14*100</f>
        <v>100</v>
      </c>
      <c r="K14" s="126">
        <f>I14/G14</f>
        <v>0.68663219848490709</v>
      </c>
    </row>
    <row r="15" spans="1:14" ht="36" customHeight="1" thickBot="1">
      <c r="A15" s="31">
        <v>13000</v>
      </c>
      <c r="B15" s="32" t="s">
        <v>13</v>
      </c>
      <c r="C15" s="122">
        <f>523982+994777+60000</f>
        <v>1578759</v>
      </c>
      <c r="D15" s="122">
        <f>268795.24+376654.74+34581.09</f>
        <v>680031.07</v>
      </c>
      <c r="E15" s="124">
        <f t="shared" ref="E15:E19" si="0">D15/C15*100</f>
        <v>43.073773134468276</v>
      </c>
      <c r="F15" s="122">
        <f>538982+1074777+90000</f>
        <v>1703759</v>
      </c>
      <c r="G15" s="121">
        <v>1793759</v>
      </c>
      <c r="H15" s="127">
        <f>465000+857000+96500</f>
        <v>1418500</v>
      </c>
      <c r="I15" s="122">
        <f>399889.69+604951.35+74992.03-1406.03-6480</f>
        <v>1071947.04</v>
      </c>
      <c r="J15" s="122">
        <f t="shared" ref="J15:J19" si="1">I15/H15*100</f>
        <v>75.569054635178006</v>
      </c>
      <c r="K15" s="126">
        <f t="shared" ref="K15:K19" si="2">I15/G15</f>
        <v>0.59759813888041813</v>
      </c>
      <c r="N15" s="47"/>
    </row>
    <row r="16" spans="1:14" ht="36" customHeight="1" thickBot="1">
      <c r="A16" s="31">
        <v>13200</v>
      </c>
      <c r="B16" s="32" t="s">
        <v>14</v>
      </c>
      <c r="C16" s="122">
        <v>241000</v>
      </c>
      <c r="D16" s="122">
        <v>143670.65</v>
      </c>
      <c r="E16" s="124">
        <f t="shared" si="0"/>
        <v>59.614377593360992</v>
      </c>
      <c r="F16" s="122">
        <v>241000</v>
      </c>
      <c r="G16" s="128">
        <v>241000</v>
      </c>
      <c r="H16" s="122">
        <f>169000</f>
        <v>169000</v>
      </c>
      <c r="I16" s="128">
        <v>126264.11</v>
      </c>
      <c r="J16" s="122">
        <f t="shared" si="1"/>
        <v>74.712491124260367</v>
      </c>
      <c r="K16" s="126">
        <f t="shared" si="2"/>
        <v>0.52391746887966806</v>
      </c>
    </row>
    <row r="17" spans="1:11" ht="36" customHeight="1" thickBot="1">
      <c r="A17" s="31">
        <v>21000</v>
      </c>
      <c r="B17" s="32" t="s">
        <v>15</v>
      </c>
      <c r="C17" s="122">
        <v>100000</v>
      </c>
      <c r="D17" s="122">
        <v>57700</v>
      </c>
      <c r="E17" s="124">
        <f>D17/C17*100</f>
        <v>57.699999999999996</v>
      </c>
      <c r="F17" s="121">
        <v>60000</v>
      </c>
      <c r="G17" s="127">
        <v>120000</v>
      </c>
      <c r="H17" s="121">
        <v>120000</v>
      </c>
      <c r="I17" s="51">
        <v>79820</v>
      </c>
      <c r="J17" s="122">
        <f t="shared" si="1"/>
        <v>66.516666666666666</v>
      </c>
      <c r="K17" s="126">
        <f t="shared" si="2"/>
        <v>0.66516666666666668</v>
      </c>
    </row>
    <row r="18" spans="1:11" ht="36" customHeight="1" thickBot="1">
      <c r="A18" s="31">
        <v>30000</v>
      </c>
      <c r="B18" s="32" t="s">
        <v>16</v>
      </c>
      <c r="C18" s="122">
        <v>473040</v>
      </c>
      <c r="D18" s="122">
        <v>119085.7</v>
      </c>
      <c r="E18" s="124">
        <f t="shared" si="0"/>
        <v>25.174551834939962</v>
      </c>
      <c r="F18" s="122">
        <v>1096000</v>
      </c>
      <c r="G18" s="122">
        <v>1125000</v>
      </c>
      <c r="H18" s="122">
        <v>1125000</v>
      </c>
      <c r="I18" s="122">
        <v>453887.34</v>
      </c>
      <c r="J18" s="122">
        <f t="shared" si="1"/>
        <v>40.345541333333337</v>
      </c>
      <c r="K18" s="126">
        <f t="shared" si="2"/>
        <v>0.40345541333333335</v>
      </c>
    </row>
    <row r="19" spans="1:11" ht="36" customHeight="1" thickBot="1">
      <c r="A19" s="31"/>
      <c r="B19" s="32" t="s">
        <v>17</v>
      </c>
      <c r="C19" s="129">
        <f>SUM(C14:C18)</f>
        <v>8643440.7699999996</v>
      </c>
      <c r="D19" s="129">
        <f>SUM(D14:D18)</f>
        <v>5513321.8200000012</v>
      </c>
      <c r="E19" s="124">
        <f t="shared" si="0"/>
        <v>63.786193099579734</v>
      </c>
      <c r="F19" s="129">
        <f>SUM(F14:F18)</f>
        <v>9389515</v>
      </c>
      <c r="G19" s="129">
        <f>SUM(G14:G18)</f>
        <v>9578515</v>
      </c>
      <c r="H19" s="129">
        <f>SUM(H14:H18)</f>
        <v>7157428.6799999997</v>
      </c>
      <c r="I19" s="129">
        <f>SUM(I14:I18)</f>
        <v>6056847.1699999999</v>
      </c>
      <c r="J19" s="122">
        <f t="shared" si="1"/>
        <v>84.623227709200179</v>
      </c>
      <c r="K19" s="126">
        <f t="shared" si="2"/>
        <v>0.63233676305773912</v>
      </c>
    </row>
    <row r="20" spans="1:11">
      <c r="H20" s="113"/>
    </row>
    <row r="22" spans="1:11">
      <c r="I22" s="47"/>
    </row>
    <row r="23" spans="1:11">
      <c r="I23" s="47"/>
    </row>
    <row r="24" spans="1:11">
      <c r="H24" s="118"/>
      <c r="I24" s="118"/>
    </row>
    <row r="25" spans="1:11">
      <c r="H25" s="119"/>
      <c r="I25" s="119"/>
    </row>
    <row r="28" spans="1:11">
      <c r="H28" s="113"/>
    </row>
    <row r="30" spans="1:11">
      <c r="H30" s="113"/>
    </row>
    <row r="34" spans="8:8">
      <c r="H34" s="113"/>
    </row>
    <row r="35" spans="8:8">
      <c r="H35" s="113"/>
    </row>
  </sheetData>
  <mergeCells count="8">
    <mergeCell ref="C4:E4"/>
    <mergeCell ref="F4:H4"/>
    <mergeCell ref="I4:J4"/>
    <mergeCell ref="A5:J5"/>
    <mergeCell ref="A11:A12"/>
    <mergeCell ref="B11:B12"/>
    <mergeCell ref="C11:E11"/>
    <mergeCell ref="F11:K11"/>
  </mergeCells>
  <pageMargins left="0.7" right="0.7" top="0.75" bottom="0.75" header="0.3" footer="0.3"/>
  <pageSetup scale="42" orientation="portrait" r:id="rId1"/>
  <legacyDrawing r:id="rId2"/>
</worksheet>
</file>

<file path=xl/worksheets/sheet4.xml><?xml version="1.0" encoding="utf-8"?>
<worksheet xmlns="http://schemas.openxmlformats.org/spreadsheetml/2006/main" xmlns:r="http://schemas.openxmlformats.org/officeDocument/2006/relationships">
  <dimension ref="A1:N109"/>
  <sheetViews>
    <sheetView workbookViewId="0">
      <selection activeCell="I9" sqref="I9"/>
    </sheetView>
  </sheetViews>
  <sheetFormatPr defaultRowHeight="18.75"/>
  <cols>
    <col min="1" max="1" width="8.5703125" style="102" customWidth="1"/>
    <col min="2" max="2" width="44.140625" style="102" customWidth="1"/>
    <col min="3" max="4" width="23.28515625" style="102" customWidth="1"/>
    <col min="5" max="5" width="20.42578125" style="102" customWidth="1"/>
    <col min="6" max="7" width="23.28515625" style="102" customWidth="1"/>
    <col min="8" max="8" width="19.42578125" style="62" customWidth="1"/>
    <col min="9" max="9" width="18.7109375" style="62" customWidth="1"/>
    <col min="10" max="10" width="10.28515625" style="102" bestFit="1" customWidth="1"/>
    <col min="11" max="13" width="9.140625" style="102"/>
    <col min="14" max="14" width="12.140625" style="102" bestFit="1" customWidth="1"/>
    <col min="15" max="16384" width="9.140625" style="102"/>
  </cols>
  <sheetData>
    <row r="1" spans="1:10">
      <c r="A1" s="61" t="s">
        <v>13</v>
      </c>
    </row>
    <row r="2" spans="1:10" ht="19.5" thickBot="1">
      <c r="A2" s="61" t="s">
        <v>65</v>
      </c>
    </row>
    <row r="3" spans="1:10" ht="19.5" thickBot="1">
      <c r="A3" s="63"/>
      <c r="B3" s="64"/>
      <c r="C3" s="65"/>
      <c r="D3" s="66"/>
      <c r="E3" s="65"/>
      <c r="F3" s="67"/>
      <c r="G3" s="65"/>
      <c r="H3" s="68" t="s">
        <v>147</v>
      </c>
      <c r="I3" s="69"/>
    </row>
    <row r="4" spans="1:10" ht="37.5">
      <c r="A4" s="70">
        <v>13000</v>
      </c>
      <c r="B4" s="71" t="s">
        <v>66</v>
      </c>
      <c r="C4" s="72" t="s">
        <v>67</v>
      </c>
      <c r="D4" s="72" t="s">
        <v>156</v>
      </c>
      <c r="E4" s="72" t="s">
        <v>11</v>
      </c>
      <c r="F4" s="73" t="s">
        <v>68</v>
      </c>
      <c r="G4" s="71" t="s">
        <v>145</v>
      </c>
      <c r="H4" s="72" t="s">
        <v>157</v>
      </c>
      <c r="I4" s="72" t="s">
        <v>11</v>
      </c>
    </row>
    <row r="5" spans="1:10">
      <c r="A5" s="72">
        <v>13100</v>
      </c>
      <c r="B5" s="74" t="s">
        <v>69</v>
      </c>
      <c r="C5" s="75">
        <f>C6+C7</f>
        <v>413800</v>
      </c>
      <c r="D5" s="75">
        <f>D6+D7</f>
        <v>242365.12000000002</v>
      </c>
      <c r="E5" s="76">
        <f>D5/C5</f>
        <v>0.58570594490091843</v>
      </c>
      <c r="F5" s="77">
        <f>F6+F7</f>
        <v>381982</v>
      </c>
      <c r="G5" s="77">
        <f>G6+G7</f>
        <v>471982</v>
      </c>
      <c r="H5" s="78">
        <f>H6+H7</f>
        <v>359842.87</v>
      </c>
      <c r="I5" s="79">
        <f>H5/G5*100</f>
        <v>76.240803674716403</v>
      </c>
    </row>
    <row r="6" spans="1:10">
      <c r="A6" s="65">
        <v>13130</v>
      </c>
      <c r="B6" s="81" t="s">
        <v>70</v>
      </c>
      <c r="C6" s="82">
        <v>40000</v>
      </c>
      <c r="D6" s="82">
        <f>6521.2+995</f>
        <v>7516.2</v>
      </c>
      <c r="E6" s="76">
        <f t="shared" ref="E6:E21" si="0">D6/C6</f>
        <v>0.18790499999999999</v>
      </c>
      <c r="F6" s="58">
        <v>40000</v>
      </c>
      <c r="G6" s="58">
        <v>40000</v>
      </c>
      <c r="H6" s="83">
        <f>1092+13182-6480</f>
        <v>7794</v>
      </c>
      <c r="I6" s="79">
        <f t="shared" ref="I6:I7" si="1">H6/G6*100</f>
        <v>19.484999999999999</v>
      </c>
    </row>
    <row r="7" spans="1:10">
      <c r="A7" s="65">
        <v>13140</v>
      </c>
      <c r="B7" s="81" t="s">
        <v>71</v>
      </c>
      <c r="C7" s="82">
        <v>373800</v>
      </c>
      <c r="D7" s="82">
        <v>234848.92</v>
      </c>
      <c r="E7" s="76">
        <f t="shared" si="0"/>
        <v>0.62827426431246658</v>
      </c>
      <c r="F7" s="58">
        <v>341982</v>
      </c>
      <c r="G7" s="58">
        <v>431982</v>
      </c>
      <c r="H7" s="83">
        <f>99461.27+120777.06+92877.51+38933.03</f>
        <v>352048.87</v>
      </c>
      <c r="I7" s="79">
        <f t="shared" si="1"/>
        <v>81.496189656050475</v>
      </c>
    </row>
    <row r="8" spans="1:10">
      <c r="A8" s="85"/>
      <c r="B8" s="85"/>
      <c r="C8" s="86"/>
      <c r="D8" s="86"/>
      <c r="E8" s="87"/>
      <c r="F8" s="58"/>
      <c r="G8" s="58"/>
    </row>
    <row r="9" spans="1:10">
      <c r="A9" s="85"/>
      <c r="B9" s="85"/>
      <c r="C9" s="85"/>
      <c r="D9" s="85"/>
      <c r="E9" s="88"/>
      <c r="F9" s="58"/>
      <c r="G9" s="58"/>
    </row>
    <row r="10" spans="1:10">
      <c r="A10" s="72">
        <v>13200</v>
      </c>
      <c r="B10" s="72" t="s">
        <v>72</v>
      </c>
      <c r="C10" s="89">
        <f>C11+C12+C13+C14+C15</f>
        <v>221000</v>
      </c>
      <c r="D10" s="75">
        <f>D11+D12+D13+D14+D15</f>
        <v>143670.65</v>
      </c>
      <c r="E10" s="76">
        <f t="shared" si="0"/>
        <v>0.65009343891402716</v>
      </c>
      <c r="F10" s="90">
        <f>F11+F12+F13+F14+F15</f>
        <v>241000</v>
      </c>
      <c r="G10" s="90">
        <f>G11+G12+G13+G14+G15</f>
        <v>241000</v>
      </c>
      <c r="H10" s="91">
        <f>H11+H12+H13+H14+H15</f>
        <v>126264.11</v>
      </c>
      <c r="I10" s="79">
        <f>H10/G10*100</f>
        <v>52.391746887966804</v>
      </c>
      <c r="J10" s="80"/>
    </row>
    <row r="11" spans="1:10">
      <c r="A11" s="65"/>
      <c r="B11" s="65" t="s">
        <v>141</v>
      </c>
      <c r="C11" s="82">
        <v>135000</v>
      </c>
      <c r="D11" s="82">
        <v>76779.03</v>
      </c>
      <c r="E11" s="76">
        <f t="shared" si="0"/>
        <v>0.56873355555555549</v>
      </c>
      <c r="F11" s="58">
        <v>120000</v>
      </c>
      <c r="G11" s="58">
        <v>120000</v>
      </c>
      <c r="H11" s="92">
        <v>62160.17</v>
      </c>
      <c r="I11" s="79">
        <f t="shared" ref="I11:I15" si="2">H11/G11*100</f>
        <v>51.800141666666669</v>
      </c>
    </row>
    <row r="12" spans="1:10">
      <c r="A12" s="65"/>
      <c r="B12" s="65" t="s">
        <v>73</v>
      </c>
      <c r="C12" s="82">
        <v>20000</v>
      </c>
      <c r="D12" s="82">
        <v>10630.57</v>
      </c>
      <c r="E12" s="76">
        <f t="shared" si="0"/>
        <v>0.53152849999999996</v>
      </c>
      <c r="F12" s="58">
        <v>18000</v>
      </c>
      <c r="G12" s="58">
        <v>18000</v>
      </c>
      <c r="H12" s="92">
        <v>9328.6200000000008</v>
      </c>
      <c r="I12" s="79">
        <f t="shared" si="2"/>
        <v>51.82566666666667</v>
      </c>
    </row>
    <row r="13" spans="1:10">
      <c r="A13" s="65"/>
      <c r="B13" s="65" t="s">
        <v>74</v>
      </c>
      <c r="C13" s="82">
        <v>5000</v>
      </c>
      <c r="D13" s="82">
        <v>1710.15</v>
      </c>
      <c r="E13" s="76">
        <f t="shared" si="0"/>
        <v>0.34203</v>
      </c>
      <c r="F13" s="58">
        <v>6000</v>
      </c>
      <c r="G13" s="58">
        <v>6000</v>
      </c>
      <c r="H13" s="92">
        <v>3490.91</v>
      </c>
      <c r="I13" s="79">
        <f t="shared" si="2"/>
        <v>58.18183333333333</v>
      </c>
    </row>
    <row r="14" spans="1:10">
      <c r="A14" s="65"/>
      <c r="B14" s="65" t="s">
        <v>75</v>
      </c>
      <c r="C14" s="82"/>
      <c r="D14" s="82">
        <v>27977.119999999999</v>
      </c>
      <c r="E14" s="76"/>
      <c r="F14" s="58">
        <v>42000</v>
      </c>
      <c r="G14" s="58">
        <v>42000</v>
      </c>
      <c r="H14" s="92">
        <v>26832.63</v>
      </c>
      <c r="I14" s="79">
        <f t="shared" si="2"/>
        <v>63.887214285714286</v>
      </c>
    </row>
    <row r="15" spans="1:10">
      <c r="A15" s="65"/>
      <c r="B15" s="65" t="s">
        <v>76</v>
      </c>
      <c r="C15" s="82">
        <v>61000</v>
      </c>
      <c r="D15" s="82">
        <v>26573.78</v>
      </c>
      <c r="E15" s="76">
        <f t="shared" si="0"/>
        <v>0.43563573770491804</v>
      </c>
      <c r="F15" s="58">
        <v>55000</v>
      </c>
      <c r="G15" s="58">
        <v>55000</v>
      </c>
      <c r="H15" s="92">
        <v>24451.78</v>
      </c>
      <c r="I15" s="79">
        <f t="shared" si="2"/>
        <v>44.457781818181822</v>
      </c>
    </row>
    <row r="16" spans="1:10">
      <c r="A16" s="93"/>
      <c r="B16" s="93"/>
      <c r="C16" s="93"/>
      <c r="D16" s="93"/>
      <c r="E16" s="87"/>
      <c r="F16" s="58"/>
      <c r="G16" s="58"/>
      <c r="H16" s="69"/>
      <c r="I16" s="69"/>
    </row>
    <row r="17" spans="1:9">
      <c r="A17" s="93"/>
      <c r="B17" s="93"/>
      <c r="C17" s="93"/>
      <c r="D17" s="93"/>
      <c r="E17" s="88"/>
      <c r="F17" s="58"/>
      <c r="G17" s="58"/>
      <c r="H17" s="69"/>
      <c r="I17" s="69"/>
    </row>
    <row r="18" spans="1:9" ht="37.5">
      <c r="A18" s="72">
        <v>13300</v>
      </c>
      <c r="B18" s="72" t="s">
        <v>77</v>
      </c>
      <c r="C18" s="89">
        <f>C19+C20+C21</f>
        <v>112600</v>
      </c>
      <c r="D18" s="89">
        <f>D19+D20</f>
        <v>72564.160000000003</v>
      </c>
      <c r="E18" s="76">
        <f t="shared" si="0"/>
        <v>0.64444191829484909</v>
      </c>
      <c r="F18" s="90">
        <f>F19+F20+F21</f>
        <v>117600</v>
      </c>
      <c r="G18" s="90">
        <f>G19+G20+G21</f>
        <v>117000</v>
      </c>
      <c r="H18" s="79">
        <f>H19+H20+H21</f>
        <v>89490.400000000009</v>
      </c>
      <c r="I18" s="94">
        <f>H18/G18*100</f>
        <v>76.487521367521367</v>
      </c>
    </row>
    <row r="19" spans="1:9">
      <c r="A19" s="65">
        <v>13310</v>
      </c>
      <c r="B19" s="65" t="s">
        <v>78</v>
      </c>
      <c r="C19" s="82">
        <v>3600</v>
      </c>
      <c r="D19" s="82">
        <v>2400</v>
      </c>
      <c r="E19" s="76">
        <f t="shared" si="0"/>
        <v>0.66666666666666663</v>
      </c>
      <c r="F19" s="58">
        <v>3600</v>
      </c>
      <c r="G19" s="58">
        <v>3000</v>
      </c>
      <c r="H19" s="92">
        <v>2221.02</v>
      </c>
      <c r="I19" s="94">
        <f t="shared" ref="I19:I21" si="3">H19/G19*100</f>
        <v>74.034000000000006</v>
      </c>
    </row>
    <row r="20" spans="1:9">
      <c r="A20" s="65">
        <v>13320</v>
      </c>
      <c r="B20" s="65" t="s">
        <v>79</v>
      </c>
      <c r="C20" s="82">
        <v>108000</v>
      </c>
      <c r="D20" s="82">
        <v>70164.160000000003</v>
      </c>
      <c r="E20" s="76">
        <f t="shared" si="0"/>
        <v>0.64966814814814822</v>
      </c>
      <c r="F20" s="58">
        <v>113000</v>
      </c>
      <c r="G20" s="58">
        <v>113000</v>
      </c>
      <c r="H20" s="92">
        <v>86840.320000000007</v>
      </c>
      <c r="I20" s="94">
        <f t="shared" si="3"/>
        <v>76.849840707964617</v>
      </c>
    </row>
    <row r="21" spans="1:9">
      <c r="A21" s="65">
        <v>13330</v>
      </c>
      <c r="B21" s="65" t="s">
        <v>80</v>
      </c>
      <c r="C21" s="82">
        <v>1000</v>
      </c>
      <c r="D21" s="82">
        <v>0</v>
      </c>
      <c r="E21" s="76">
        <f t="shared" si="0"/>
        <v>0</v>
      </c>
      <c r="F21" s="58">
        <v>1000</v>
      </c>
      <c r="G21" s="58">
        <v>1000</v>
      </c>
      <c r="H21" s="92">
        <v>429.06</v>
      </c>
      <c r="I21" s="94">
        <f t="shared" si="3"/>
        <v>42.905999999999999</v>
      </c>
    </row>
    <row r="22" spans="1:9">
      <c r="A22" s="65">
        <v>13340</v>
      </c>
      <c r="B22" s="65" t="s">
        <v>81</v>
      </c>
      <c r="C22" s="82"/>
      <c r="D22" s="65" t="s">
        <v>142</v>
      </c>
      <c r="E22" s="65"/>
      <c r="F22" s="58"/>
      <c r="G22" s="58"/>
      <c r="H22" s="69"/>
      <c r="I22" s="95"/>
    </row>
    <row r="23" spans="1:9">
      <c r="A23" s="85"/>
      <c r="B23" s="85"/>
      <c r="C23" s="86"/>
      <c r="D23" s="85"/>
      <c r="E23" s="85"/>
      <c r="F23" s="58"/>
      <c r="G23" s="58"/>
    </row>
    <row r="24" spans="1:9">
      <c r="F24" s="58"/>
      <c r="G24" s="58"/>
    </row>
    <row r="25" spans="1:9">
      <c r="A25" s="72">
        <v>13400</v>
      </c>
      <c r="B25" s="72" t="s">
        <v>82</v>
      </c>
      <c r="C25" s="89">
        <f>C26+C29+C30+C31+C32</f>
        <v>228900</v>
      </c>
      <c r="D25" s="75">
        <f>D26+D29+D30+D31+D32</f>
        <v>32470.61</v>
      </c>
      <c r="E25" s="76">
        <f>D25/C25</f>
        <v>0.14185500218435998</v>
      </c>
      <c r="F25" s="90">
        <f>F26+F29+F30+F31+F32</f>
        <v>243777</v>
      </c>
      <c r="G25" s="90">
        <f>G26+G29+G30+G31+G32</f>
        <v>240000</v>
      </c>
      <c r="H25" s="79">
        <f>H26+H29+H30+H31+H32</f>
        <v>100763.68</v>
      </c>
      <c r="I25" s="92">
        <f>H25/G25*100</f>
        <v>41.984866666666662</v>
      </c>
    </row>
    <row r="26" spans="1:9">
      <c r="A26" s="65">
        <v>13410</v>
      </c>
      <c r="B26" s="65" t="s">
        <v>83</v>
      </c>
      <c r="C26" s="82">
        <v>20000</v>
      </c>
      <c r="D26" s="82">
        <v>7569</v>
      </c>
      <c r="E26" s="82">
        <f>D26/C26*100</f>
        <v>37.844999999999999</v>
      </c>
      <c r="F26" s="58">
        <v>19777</v>
      </c>
      <c r="G26" s="58">
        <v>21000</v>
      </c>
      <c r="H26" s="92">
        <v>20191</v>
      </c>
      <c r="I26" s="92">
        <f t="shared" ref="I26:I31" si="4">H26/G26*100</f>
        <v>96.147619047619045</v>
      </c>
    </row>
    <row r="27" spans="1:9" ht="37.5">
      <c r="A27" s="65">
        <v>13420</v>
      </c>
      <c r="B27" s="65" t="s">
        <v>84</v>
      </c>
      <c r="C27" s="82">
        <v>0</v>
      </c>
      <c r="D27" s="82">
        <v>0</v>
      </c>
      <c r="E27" s="82">
        <v>0</v>
      </c>
      <c r="F27" s="58"/>
      <c r="G27" s="58"/>
      <c r="H27" s="92"/>
      <c r="I27" s="92"/>
    </row>
    <row r="28" spans="1:9">
      <c r="A28" s="65">
        <v>13430</v>
      </c>
      <c r="B28" s="65" t="s">
        <v>85</v>
      </c>
      <c r="C28" s="82">
        <v>0</v>
      </c>
      <c r="D28" s="82">
        <v>0</v>
      </c>
      <c r="E28" s="82">
        <v>0</v>
      </c>
      <c r="F28" s="58"/>
      <c r="G28" s="58"/>
      <c r="H28" s="92">
        <v>0</v>
      </c>
      <c r="I28" s="92"/>
    </row>
    <row r="29" spans="1:9" ht="37.5">
      <c r="A29" s="65">
        <v>13440</v>
      </c>
      <c r="B29" s="65" t="s">
        <v>86</v>
      </c>
      <c r="C29" s="82">
        <v>45000</v>
      </c>
      <c r="D29" s="82">
        <v>1825</v>
      </c>
      <c r="E29" s="82">
        <f t="shared" ref="E29:E32" si="5">D29/C29*100</f>
        <v>4.0555555555555554</v>
      </c>
      <c r="F29" s="58">
        <f>43000+15000</f>
        <v>58000</v>
      </c>
      <c r="G29" s="58">
        <f>43000+15000</f>
        <v>58000</v>
      </c>
      <c r="H29" s="92">
        <v>28498.5</v>
      </c>
      <c r="I29" s="92">
        <f t="shared" si="4"/>
        <v>49.135344827586209</v>
      </c>
    </row>
    <row r="30" spans="1:9">
      <c r="A30" s="65">
        <v>13450</v>
      </c>
      <c r="B30" s="65" t="s">
        <v>87</v>
      </c>
      <c r="C30" s="82">
        <v>22900</v>
      </c>
      <c r="D30" s="82"/>
      <c r="E30" s="82">
        <f t="shared" si="5"/>
        <v>0</v>
      </c>
      <c r="F30" s="58">
        <v>30000</v>
      </c>
      <c r="G30" s="58">
        <v>25000</v>
      </c>
      <c r="H30" s="92">
        <v>3000.08</v>
      </c>
      <c r="I30" s="92">
        <f t="shared" si="4"/>
        <v>12.000319999999999</v>
      </c>
    </row>
    <row r="31" spans="1:9">
      <c r="A31" s="65">
        <v>13460</v>
      </c>
      <c r="B31" s="65" t="s">
        <v>88</v>
      </c>
      <c r="C31" s="82">
        <v>131000</v>
      </c>
      <c r="D31" s="82">
        <v>21656.61</v>
      </c>
      <c r="E31" s="82">
        <f t="shared" si="5"/>
        <v>16.531763358778626</v>
      </c>
      <c r="F31" s="58">
        <v>126000</v>
      </c>
      <c r="G31" s="58">
        <v>126000</v>
      </c>
      <c r="H31" s="92">
        <v>47074.1</v>
      </c>
      <c r="I31" s="92">
        <f t="shared" si="4"/>
        <v>37.360396825396826</v>
      </c>
    </row>
    <row r="32" spans="1:9">
      <c r="A32" s="65">
        <v>13470</v>
      </c>
      <c r="B32" s="65" t="s">
        <v>89</v>
      </c>
      <c r="C32" s="82">
        <v>10000</v>
      </c>
      <c r="D32" s="82">
        <v>1420</v>
      </c>
      <c r="E32" s="82">
        <f t="shared" si="5"/>
        <v>14.2</v>
      </c>
      <c r="F32" s="58">
        <v>10000</v>
      </c>
      <c r="G32" s="58">
        <v>10000</v>
      </c>
      <c r="H32" s="95">
        <v>2000</v>
      </c>
      <c r="I32" s="95">
        <f t="shared" ref="I32" si="6">H32/F32*100</f>
        <v>20</v>
      </c>
    </row>
    <row r="33" spans="1:9">
      <c r="A33" s="65">
        <v>13780</v>
      </c>
      <c r="B33" s="65" t="s">
        <v>90</v>
      </c>
      <c r="C33" s="82">
        <v>0</v>
      </c>
      <c r="D33" s="82">
        <v>0</v>
      </c>
      <c r="E33" s="82">
        <v>0</v>
      </c>
      <c r="F33" s="58"/>
      <c r="G33" s="58"/>
      <c r="H33" s="69"/>
      <c r="I33" s="69"/>
    </row>
    <row r="34" spans="1:9">
      <c r="A34" s="65"/>
      <c r="B34" s="65"/>
      <c r="C34" s="65"/>
      <c r="D34" s="82"/>
      <c r="E34" s="65"/>
      <c r="F34" s="58"/>
      <c r="G34" s="58"/>
      <c r="H34" s="69"/>
      <c r="I34" s="69"/>
    </row>
    <row r="35" spans="1:9">
      <c r="A35" s="93"/>
      <c r="B35" s="93"/>
      <c r="C35" s="93"/>
      <c r="D35" s="93"/>
      <c r="E35" s="93"/>
      <c r="F35" s="58"/>
      <c r="G35" s="58"/>
      <c r="H35" s="69"/>
      <c r="I35" s="69"/>
    </row>
    <row r="36" spans="1:9" ht="56.25">
      <c r="A36" s="96">
        <v>1350</v>
      </c>
      <c r="B36" s="97" t="s">
        <v>91</v>
      </c>
      <c r="C36" s="90">
        <f>C37+C39+C45</f>
        <v>155000</v>
      </c>
      <c r="D36" s="77">
        <f>D37+D38+D39+D45</f>
        <v>5643.5</v>
      </c>
      <c r="E36" s="90">
        <f>D36/C36*100</f>
        <v>3.6409677419354836</v>
      </c>
      <c r="F36" s="90">
        <f>F37+F39+F45</f>
        <v>205000</v>
      </c>
      <c r="G36" s="90">
        <f>G37+G39+G45</f>
        <v>238960</v>
      </c>
      <c r="H36" s="79">
        <f>H37+H39+H45</f>
        <v>124106.57999999999</v>
      </c>
      <c r="I36" s="92">
        <f>H36/G36*100</f>
        <v>51.936131570137256</v>
      </c>
    </row>
    <row r="37" spans="1:9">
      <c r="A37" s="98">
        <v>13501</v>
      </c>
      <c r="B37" s="99" t="s">
        <v>92</v>
      </c>
      <c r="C37" s="100">
        <v>10000</v>
      </c>
      <c r="D37" s="58">
        <v>3930</v>
      </c>
      <c r="E37" s="90">
        <f t="shared" ref="E37:E39" si="7">D37/C37*100</f>
        <v>39.300000000000004</v>
      </c>
      <c r="F37" s="58">
        <v>20000</v>
      </c>
      <c r="G37" s="58">
        <v>8960</v>
      </c>
      <c r="H37" s="92">
        <v>6723.97</v>
      </c>
      <c r="I37" s="92">
        <f t="shared" ref="I37:I39" si="8">H37/G37*100</f>
        <v>75.044308035714295</v>
      </c>
    </row>
    <row r="38" spans="1:9">
      <c r="A38" s="98">
        <v>13502</v>
      </c>
      <c r="B38" s="99" t="s">
        <v>93</v>
      </c>
      <c r="C38" s="100">
        <v>0</v>
      </c>
      <c r="D38" s="58"/>
      <c r="E38" s="90">
        <v>0</v>
      </c>
      <c r="F38" s="58"/>
      <c r="G38" s="58"/>
      <c r="H38" s="92"/>
      <c r="I38" s="92"/>
    </row>
    <row r="39" spans="1:9">
      <c r="A39" s="98">
        <v>13503</v>
      </c>
      <c r="B39" s="99" t="s">
        <v>94</v>
      </c>
      <c r="C39" s="100">
        <v>120000</v>
      </c>
      <c r="D39" s="58"/>
      <c r="E39" s="90">
        <f t="shared" si="7"/>
        <v>0</v>
      </c>
      <c r="F39" s="58">
        <v>140000</v>
      </c>
      <c r="G39" s="58">
        <v>140000</v>
      </c>
      <c r="H39" s="92">
        <v>32676.799999999999</v>
      </c>
      <c r="I39" s="92">
        <f t="shared" si="8"/>
        <v>23.340571428571426</v>
      </c>
    </row>
    <row r="40" spans="1:9" ht="37.5">
      <c r="A40" s="98">
        <v>13504</v>
      </c>
      <c r="B40" s="99" t="s">
        <v>95</v>
      </c>
      <c r="C40" s="100">
        <v>0</v>
      </c>
      <c r="D40" s="58"/>
      <c r="E40" s="58">
        <v>0</v>
      </c>
      <c r="F40" s="58"/>
      <c r="G40" s="58"/>
      <c r="H40" s="92"/>
      <c r="I40" s="69"/>
    </row>
    <row r="41" spans="1:9" ht="37.5">
      <c r="A41" s="98">
        <v>13505</v>
      </c>
      <c r="B41" s="99" t="s">
        <v>96</v>
      </c>
      <c r="C41" s="100">
        <v>0</v>
      </c>
      <c r="D41" s="58"/>
      <c r="E41" s="58">
        <v>0</v>
      </c>
      <c r="F41" s="58"/>
      <c r="G41" s="58"/>
      <c r="H41" s="92"/>
      <c r="I41" s="69"/>
    </row>
    <row r="42" spans="1:9" ht="37.5">
      <c r="A42" s="98">
        <v>13506</v>
      </c>
      <c r="B42" s="99" t="s">
        <v>97</v>
      </c>
      <c r="C42" s="100">
        <v>0</v>
      </c>
      <c r="D42" s="58">
        <v>0</v>
      </c>
      <c r="E42" s="58">
        <v>0</v>
      </c>
      <c r="F42" s="58"/>
      <c r="G42" s="58"/>
      <c r="H42" s="92"/>
      <c r="I42" s="69"/>
    </row>
    <row r="43" spans="1:9" ht="37.5">
      <c r="A43" s="98">
        <v>13507</v>
      </c>
      <c r="B43" s="99" t="s">
        <v>98</v>
      </c>
      <c r="C43" s="100">
        <v>0</v>
      </c>
      <c r="D43" s="58">
        <v>0</v>
      </c>
      <c r="E43" s="58">
        <v>0</v>
      </c>
      <c r="F43" s="58"/>
      <c r="G43" s="58"/>
      <c r="H43" s="92"/>
      <c r="I43" s="69"/>
    </row>
    <row r="44" spans="1:9">
      <c r="A44" s="98">
        <v>13508</v>
      </c>
      <c r="B44" s="99" t="s">
        <v>99</v>
      </c>
      <c r="C44" s="100">
        <v>0</v>
      </c>
      <c r="D44" s="58">
        <v>0</v>
      </c>
      <c r="E44" s="58">
        <v>0</v>
      </c>
      <c r="F44" s="58"/>
      <c r="G44" s="58"/>
      <c r="H44" s="92"/>
      <c r="I44" s="69"/>
    </row>
    <row r="45" spans="1:9">
      <c r="A45" s="98">
        <v>13509</v>
      </c>
      <c r="B45" s="99" t="s">
        <v>100</v>
      </c>
      <c r="C45" s="100">
        <v>25000</v>
      </c>
      <c r="D45" s="58">
        <f>1665.7+47.8</f>
        <v>1713.5</v>
      </c>
      <c r="E45" s="58">
        <f>D45/C45*100</f>
        <v>6.8540000000000001</v>
      </c>
      <c r="F45" s="90">
        <v>45000</v>
      </c>
      <c r="G45" s="90">
        <v>90000</v>
      </c>
      <c r="H45" s="79">
        <v>84705.81</v>
      </c>
      <c r="I45" s="112">
        <f>H45/G45*100</f>
        <v>94.117566666666661</v>
      </c>
    </row>
    <row r="46" spans="1:9">
      <c r="A46" s="98"/>
      <c r="B46" s="99"/>
      <c r="C46" s="100"/>
      <c r="D46" s="58"/>
      <c r="E46" s="58"/>
      <c r="F46" s="58"/>
      <c r="G46" s="58"/>
      <c r="H46" s="69"/>
      <c r="I46" s="112"/>
    </row>
    <row r="47" spans="1:9">
      <c r="A47" s="93"/>
      <c r="B47" s="99"/>
      <c r="C47" s="93"/>
      <c r="D47" s="93"/>
      <c r="E47" s="93"/>
      <c r="F47" s="58"/>
      <c r="G47" s="58"/>
      <c r="H47" s="69"/>
      <c r="I47" s="112"/>
    </row>
    <row r="48" spans="1:9" ht="37.5">
      <c r="A48" s="96">
        <v>1360</v>
      </c>
      <c r="B48" s="97" t="s">
        <v>101</v>
      </c>
      <c r="C48" s="90">
        <f>C49+C53</f>
        <v>155000</v>
      </c>
      <c r="D48" s="90">
        <f>D49</f>
        <v>42742.26</v>
      </c>
      <c r="E48" s="90">
        <f>D48/C48*100</f>
        <v>27.575651612903229</v>
      </c>
      <c r="F48" s="90">
        <f>F49</f>
        <v>165000</v>
      </c>
      <c r="G48" s="90">
        <f>G49</f>
        <v>130000</v>
      </c>
      <c r="H48" s="101">
        <f>H49</f>
        <v>50990.76</v>
      </c>
      <c r="I48" s="112">
        <f t="shared" ref="I48:I106" si="9">H48/G48*100</f>
        <v>39.223661538461542</v>
      </c>
    </row>
    <row r="49" spans="1:9">
      <c r="A49" s="98">
        <v>13610</v>
      </c>
      <c r="B49" s="99" t="s">
        <v>102</v>
      </c>
      <c r="C49" s="100">
        <v>155000</v>
      </c>
      <c r="D49" s="58">
        <v>42742.26</v>
      </c>
      <c r="E49" s="58">
        <f>D49/C49*100</f>
        <v>27.575651612903229</v>
      </c>
      <c r="F49" s="58">
        <v>165000</v>
      </c>
      <c r="G49" s="58">
        <v>130000</v>
      </c>
      <c r="H49" s="92">
        <v>50990.76</v>
      </c>
      <c r="I49" s="112">
        <f t="shared" si="9"/>
        <v>39.223661538461542</v>
      </c>
    </row>
    <row r="50" spans="1:9" ht="37.5">
      <c r="A50" s="98">
        <v>13620</v>
      </c>
      <c r="B50" s="99" t="s">
        <v>103</v>
      </c>
      <c r="C50" s="100">
        <v>0</v>
      </c>
      <c r="D50" s="58">
        <v>0</v>
      </c>
      <c r="E50" s="58"/>
      <c r="F50" s="58"/>
      <c r="G50" s="58"/>
      <c r="H50" s="69"/>
      <c r="I50" s="112"/>
    </row>
    <row r="51" spans="1:9">
      <c r="A51" s="98">
        <v>13630</v>
      </c>
      <c r="B51" s="99" t="s">
        <v>104</v>
      </c>
      <c r="C51" s="100">
        <v>0</v>
      </c>
      <c r="D51" s="58">
        <v>0</v>
      </c>
      <c r="E51" s="58"/>
      <c r="F51" s="58"/>
      <c r="G51" s="58"/>
      <c r="H51" s="69"/>
      <c r="I51" s="112"/>
    </row>
    <row r="52" spans="1:9">
      <c r="A52" s="98">
        <v>13640</v>
      </c>
      <c r="B52" s="99" t="s">
        <v>105</v>
      </c>
      <c r="C52" s="100">
        <v>0</v>
      </c>
      <c r="D52" s="58">
        <v>0</v>
      </c>
      <c r="E52" s="58"/>
      <c r="F52" s="58"/>
      <c r="G52" s="58"/>
      <c r="H52" s="69"/>
      <c r="I52" s="112"/>
    </row>
    <row r="53" spans="1:9">
      <c r="A53" s="98">
        <v>13650</v>
      </c>
      <c r="B53" s="99" t="s">
        <v>106</v>
      </c>
      <c r="C53" s="100">
        <v>0</v>
      </c>
      <c r="D53" s="58"/>
      <c r="E53" s="58"/>
      <c r="F53" s="58"/>
      <c r="G53" s="58"/>
      <c r="H53" s="69"/>
      <c r="I53" s="112"/>
    </row>
    <row r="54" spans="1:9">
      <c r="A54" s="98">
        <v>13660</v>
      </c>
      <c r="B54" s="99" t="s">
        <v>107</v>
      </c>
      <c r="C54" s="100">
        <v>0</v>
      </c>
      <c r="D54" s="58"/>
      <c r="E54" s="93"/>
      <c r="F54" s="58"/>
      <c r="G54" s="58"/>
      <c r="H54" s="69"/>
      <c r="I54" s="112"/>
    </row>
    <row r="55" spans="1:9">
      <c r="A55" s="98">
        <v>13670</v>
      </c>
      <c r="B55" s="99" t="s">
        <v>108</v>
      </c>
      <c r="C55" s="100">
        <v>0</v>
      </c>
      <c r="D55" s="58"/>
      <c r="E55" s="93"/>
      <c r="F55" s="58"/>
      <c r="G55" s="58"/>
      <c r="H55" s="69"/>
      <c r="I55" s="112"/>
    </row>
    <row r="56" spans="1:9">
      <c r="A56" s="98">
        <v>13680</v>
      </c>
      <c r="B56" s="99" t="s">
        <v>109</v>
      </c>
      <c r="C56" s="100">
        <v>0</v>
      </c>
      <c r="D56" s="93"/>
      <c r="E56" s="93"/>
      <c r="F56" s="58"/>
      <c r="G56" s="58"/>
      <c r="H56" s="69"/>
      <c r="I56" s="112"/>
    </row>
    <row r="57" spans="1:9">
      <c r="A57" s="98">
        <v>13681</v>
      </c>
      <c r="B57" s="99" t="s">
        <v>110</v>
      </c>
      <c r="C57" s="100">
        <v>0</v>
      </c>
      <c r="D57" s="93"/>
      <c r="E57" s="93"/>
      <c r="F57" s="58"/>
      <c r="G57" s="58"/>
      <c r="H57" s="69"/>
      <c r="I57" s="112"/>
    </row>
    <row r="58" spans="1:9">
      <c r="A58" s="186"/>
      <c r="B58" s="190"/>
      <c r="C58" s="186"/>
      <c r="D58" s="186"/>
      <c r="E58" s="186"/>
      <c r="F58" s="58"/>
      <c r="G58" s="58"/>
      <c r="I58" s="112"/>
    </row>
    <row r="59" spans="1:9">
      <c r="A59" s="187"/>
      <c r="B59" s="191"/>
      <c r="C59" s="187"/>
      <c r="D59" s="187"/>
      <c r="E59" s="187"/>
      <c r="F59" s="58"/>
      <c r="G59" s="58"/>
      <c r="I59" s="112"/>
    </row>
    <row r="60" spans="1:9">
      <c r="A60" s="186"/>
      <c r="B60" s="190"/>
      <c r="C60" s="186"/>
      <c r="D60" s="186"/>
      <c r="E60" s="186"/>
      <c r="F60" s="58"/>
      <c r="G60" s="58"/>
      <c r="I60" s="112"/>
    </row>
    <row r="61" spans="1:9" ht="37.5">
      <c r="A61" s="96">
        <v>1370</v>
      </c>
      <c r="B61" s="97" t="s">
        <v>111</v>
      </c>
      <c r="C61" s="90">
        <f>C63+C68+C69</f>
        <v>190000</v>
      </c>
      <c r="D61" s="77">
        <f>D63+D68+D69</f>
        <v>24376.799999999999</v>
      </c>
      <c r="E61" s="90">
        <f>D61/C61*100</f>
        <v>12.829894736842103</v>
      </c>
      <c r="F61" s="90">
        <f>F68+F69</f>
        <v>70000</v>
      </c>
      <c r="G61" s="90">
        <f>G68+G69</f>
        <v>70000</v>
      </c>
      <c r="H61" s="103">
        <f>H69</f>
        <v>25593.24</v>
      </c>
      <c r="I61" s="112">
        <f t="shared" si="9"/>
        <v>36.561771428571433</v>
      </c>
    </row>
    <row r="62" spans="1:9">
      <c r="A62" s="98">
        <v>13710</v>
      </c>
      <c r="B62" s="99" t="s">
        <v>112</v>
      </c>
      <c r="C62" s="100">
        <v>0</v>
      </c>
      <c r="D62" s="93"/>
      <c r="E62" s="93"/>
      <c r="F62" s="58"/>
      <c r="G62" s="58"/>
      <c r="H62" s="69"/>
      <c r="I62" s="112"/>
    </row>
    <row r="63" spans="1:9">
      <c r="A63" s="98">
        <v>13720</v>
      </c>
      <c r="B63" s="99" t="s">
        <v>113</v>
      </c>
      <c r="C63" s="100">
        <v>120000</v>
      </c>
      <c r="D63" s="58"/>
      <c r="E63" s="58">
        <f>D63/C63*100</f>
        <v>0</v>
      </c>
      <c r="F63" s="58"/>
      <c r="G63" s="58"/>
      <c r="H63" s="69"/>
      <c r="I63" s="112"/>
    </row>
    <row r="64" spans="1:9">
      <c r="A64" s="98">
        <v>13730</v>
      </c>
      <c r="B64" s="99" t="s">
        <v>114</v>
      </c>
      <c r="C64" s="100">
        <v>0</v>
      </c>
      <c r="D64" s="58"/>
      <c r="E64" s="93"/>
      <c r="F64" s="58"/>
      <c r="G64" s="58"/>
      <c r="H64" s="69"/>
      <c r="I64" s="112"/>
    </row>
    <row r="65" spans="1:14">
      <c r="A65" s="98">
        <v>13740</v>
      </c>
      <c r="B65" s="99" t="s">
        <v>115</v>
      </c>
      <c r="C65" s="100">
        <v>0</v>
      </c>
      <c r="D65" s="58"/>
      <c r="E65" s="93"/>
      <c r="F65" s="58"/>
      <c r="G65" s="58"/>
      <c r="H65" s="69"/>
      <c r="I65" s="112"/>
    </row>
    <row r="66" spans="1:14">
      <c r="A66" s="98">
        <v>13750</v>
      </c>
      <c r="B66" s="99" t="s">
        <v>116</v>
      </c>
      <c r="C66" s="100">
        <v>0</v>
      </c>
      <c r="D66" s="58"/>
      <c r="E66" s="93"/>
      <c r="F66" s="58"/>
      <c r="G66" s="58"/>
      <c r="H66" s="69"/>
      <c r="I66" s="112"/>
    </row>
    <row r="67" spans="1:14">
      <c r="A67" s="98">
        <v>13760</v>
      </c>
      <c r="B67" s="99" t="s">
        <v>117</v>
      </c>
      <c r="C67" s="100">
        <v>0</v>
      </c>
      <c r="D67" s="58"/>
      <c r="E67" s="93"/>
      <c r="F67" s="58"/>
      <c r="G67" s="58"/>
      <c r="H67" s="69"/>
      <c r="I67" s="112"/>
    </row>
    <row r="68" spans="1:14">
      <c r="A68" s="98">
        <v>13770</v>
      </c>
      <c r="B68" s="99" t="s">
        <v>118</v>
      </c>
      <c r="C68" s="100">
        <v>10000</v>
      </c>
      <c r="D68" s="58"/>
      <c r="E68" s="58">
        <f>D68/C68*100</f>
        <v>0</v>
      </c>
      <c r="F68" s="58">
        <v>10000</v>
      </c>
      <c r="G68" s="58">
        <v>10000</v>
      </c>
      <c r="H68" s="69"/>
      <c r="I68" s="112">
        <f t="shared" si="9"/>
        <v>0</v>
      </c>
    </row>
    <row r="69" spans="1:14">
      <c r="A69" s="98">
        <v>13780</v>
      </c>
      <c r="B69" s="99" t="s">
        <v>119</v>
      </c>
      <c r="C69" s="100">
        <v>60000</v>
      </c>
      <c r="D69" s="58">
        <v>24376.799999999999</v>
      </c>
      <c r="E69" s="58"/>
      <c r="F69" s="58">
        <v>60000</v>
      </c>
      <c r="G69" s="58">
        <v>60000</v>
      </c>
      <c r="H69" s="104">
        <v>25593.24</v>
      </c>
      <c r="I69" s="112">
        <f t="shared" si="9"/>
        <v>42.655400000000007</v>
      </c>
    </row>
    <row r="70" spans="1:14">
      <c r="A70" s="98"/>
      <c r="B70" s="99"/>
      <c r="C70" s="100"/>
      <c r="D70" s="93"/>
      <c r="E70" s="58"/>
      <c r="F70" s="58"/>
      <c r="G70" s="58"/>
      <c r="H70" s="69"/>
      <c r="I70" s="112"/>
    </row>
    <row r="71" spans="1:14">
      <c r="A71" s="93"/>
      <c r="B71" s="99"/>
      <c r="C71" s="93"/>
      <c r="D71" s="93"/>
      <c r="E71" s="93"/>
      <c r="F71" s="58"/>
      <c r="G71" s="58"/>
      <c r="H71" s="69"/>
      <c r="I71" s="112"/>
    </row>
    <row r="72" spans="1:14" ht="37.5">
      <c r="A72" s="96">
        <v>1380</v>
      </c>
      <c r="B72" s="97" t="s">
        <v>120</v>
      </c>
      <c r="C72" s="77">
        <f>C74</f>
        <v>0</v>
      </c>
      <c r="D72" s="77">
        <f>D74</f>
        <v>0</v>
      </c>
      <c r="E72" s="105" t="s">
        <v>20</v>
      </c>
      <c r="F72" s="58"/>
      <c r="G72" s="58"/>
      <c r="H72" s="103">
        <f>H74</f>
        <v>2235.2399999999998</v>
      </c>
      <c r="I72" s="112"/>
    </row>
    <row r="73" spans="1:14">
      <c r="A73" s="98">
        <v>13810</v>
      </c>
      <c r="B73" s="99" t="s">
        <v>121</v>
      </c>
      <c r="C73" s="100">
        <v>0</v>
      </c>
      <c r="D73" s="93"/>
      <c r="E73" s="93"/>
      <c r="F73" s="58"/>
      <c r="G73" s="58"/>
      <c r="H73" s="69"/>
      <c r="I73" s="112"/>
    </row>
    <row r="74" spans="1:14">
      <c r="A74" s="98">
        <v>13820</v>
      </c>
      <c r="B74" s="99" t="s">
        <v>122</v>
      </c>
      <c r="C74" s="100">
        <v>0</v>
      </c>
      <c r="D74" s="58"/>
      <c r="E74" s="93"/>
      <c r="F74" s="58"/>
      <c r="G74" s="58"/>
      <c r="H74" s="104">
        <f>2235.24</f>
        <v>2235.2399999999998</v>
      </c>
      <c r="I74" s="112"/>
    </row>
    <row r="75" spans="1:14">
      <c r="A75" s="98">
        <v>13821</v>
      </c>
      <c r="B75" s="99" t="s">
        <v>123</v>
      </c>
      <c r="C75" s="100">
        <v>0</v>
      </c>
      <c r="D75" s="93"/>
      <c r="E75" s="93"/>
      <c r="F75" s="58"/>
      <c r="G75" s="58"/>
      <c r="H75" s="69"/>
      <c r="I75" s="112"/>
    </row>
    <row r="76" spans="1:14">
      <c r="A76" s="98">
        <v>13830</v>
      </c>
      <c r="B76" s="99" t="s">
        <v>124</v>
      </c>
      <c r="C76" s="100"/>
      <c r="D76" s="93"/>
      <c r="E76" s="93"/>
      <c r="F76" s="58"/>
      <c r="G76" s="58"/>
      <c r="H76" s="69"/>
      <c r="I76" s="112"/>
      <c r="N76" s="84"/>
    </row>
    <row r="77" spans="1:14">
      <c r="A77" s="98">
        <v>13850</v>
      </c>
      <c r="B77" s="99" t="s">
        <v>125</v>
      </c>
      <c r="C77" s="100"/>
      <c r="D77" s="93"/>
      <c r="E77" s="93"/>
      <c r="F77" s="58"/>
      <c r="G77" s="58"/>
      <c r="H77" s="69"/>
      <c r="I77" s="112"/>
    </row>
    <row r="78" spans="1:14">
      <c r="A78" s="98">
        <v>13918</v>
      </c>
      <c r="B78" s="99" t="s">
        <v>158</v>
      </c>
      <c r="F78" s="58"/>
      <c r="G78" s="58"/>
      <c r="I78" s="112"/>
    </row>
    <row r="79" spans="1:14">
      <c r="B79" s="106"/>
      <c r="F79" s="58"/>
      <c r="G79" s="58"/>
      <c r="I79" s="112"/>
    </row>
    <row r="80" spans="1:14" ht="56.25">
      <c r="A80" s="96">
        <v>1395</v>
      </c>
      <c r="B80" s="97" t="s">
        <v>126</v>
      </c>
      <c r="C80" s="90">
        <f>C81+C82</f>
        <v>27500</v>
      </c>
      <c r="D80" s="77">
        <f>D81+D82</f>
        <v>1050.25</v>
      </c>
      <c r="E80" s="90">
        <f>D80/C80*100</f>
        <v>3.8190909090909089</v>
      </c>
      <c r="F80" s="90">
        <f>F81+F82</f>
        <v>32500</v>
      </c>
      <c r="G80" s="90">
        <f>G83+G82+G81</f>
        <v>33620</v>
      </c>
      <c r="H80" s="79">
        <f>H81+H83</f>
        <v>1718.25</v>
      </c>
      <c r="I80" s="112">
        <f t="shared" si="9"/>
        <v>5.1107971445568108</v>
      </c>
    </row>
    <row r="81" spans="1:9">
      <c r="A81" s="98">
        <v>13951</v>
      </c>
      <c r="B81" s="99" t="s">
        <v>127</v>
      </c>
      <c r="C81" s="100">
        <v>20000</v>
      </c>
      <c r="D81" s="93">
        <v>1050.25</v>
      </c>
      <c r="E81" s="58">
        <f t="shared" ref="E81" si="10">D81/C81*100</f>
        <v>5.2512499999999998</v>
      </c>
      <c r="F81" s="58">
        <v>25000</v>
      </c>
      <c r="G81" s="58">
        <v>25000</v>
      </c>
      <c r="H81" s="92">
        <f>555+50</f>
        <v>605</v>
      </c>
      <c r="I81" s="112">
        <f t="shared" si="9"/>
        <v>2.42</v>
      </c>
    </row>
    <row r="82" spans="1:9">
      <c r="A82" s="98">
        <v>13953</v>
      </c>
      <c r="B82" s="99" t="s">
        <v>128</v>
      </c>
      <c r="C82" s="100">
        <v>7500</v>
      </c>
      <c r="D82" s="58"/>
      <c r="E82" s="93"/>
      <c r="F82" s="58">
        <v>7500</v>
      </c>
      <c r="G82" s="58">
        <v>7500</v>
      </c>
      <c r="H82" s="69"/>
      <c r="I82" s="112">
        <f t="shared" si="9"/>
        <v>0</v>
      </c>
    </row>
    <row r="83" spans="1:9">
      <c r="A83" s="98">
        <v>13918</v>
      </c>
      <c r="B83" s="99" t="s">
        <v>158</v>
      </c>
      <c r="C83" s="100"/>
      <c r="D83" s="93"/>
      <c r="E83" s="93"/>
      <c r="F83" s="58"/>
      <c r="G83" s="58">
        <v>1120</v>
      </c>
      <c r="H83" s="69">
        <v>1113.25</v>
      </c>
      <c r="I83" s="112"/>
    </row>
    <row r="84" spans="1:9">
      <c r="A84" s="93"/>
      <c r="B84" s="99"/>
      <c r="C84" s="93"/>
      <c r="D84" s="93"/>
      <c r="E84" s="93"/>
      <c r="F84" s="58"/>
      <c r="G84" s="58"/>
      <c r="H84" s="69"/>
      <c r="I84" s="112"/>
    </row>
    <row r="85" spans="1:9">
      <c r="A85" s="96">
        <v>1400</v>
      </c>
      <c r="B85" s="97" t="s">
        <v>129</v>
      </c>
      <c r="C85" s="90">
        <f>C86+C87+C88+C89</f>
        <v>302000</v>
      </c>
      <c r="D85" s="77">
        <f>D86+D87+D88+D89</f>
        <v>181158.2</v>
      </c>
      <c r="E85" s="90">
        <f>D85/C85*100</f>
        <v>59.986158940397353</v>
      </c>
      <c r="F85" s="90">
        <f>F86+F87+F88+F89</f>
        <v>308900</v>
      </c>
      <c r="G85" s="90">
        <f>G86+G87+G88+G89</f>
        <v>308900</v>
      </c>
      <c r="H85" s="94">
        <f>H86+H87+H88+H89</f>
        <v>198999.48000000004</v>
      </c>
      <c r="I85" s="112">
        <f t="shared" si="9"/>
        <v>64.421974749109751</v>
      </c>
    </row>
    <row r="86" spans="1:9">
      <c r="A86" s="98">
        <v>14010</v>
      </c>
      <c r="B86" s="99" t="s">
        <v>130</v>
      </c>
      <c r="C86" s="100">
        <v>36000</v>
      </c>
      <c r="D86" s="58">
        <v>11166.22</v>
      </c>
      <c r="E86" s="90">
        <f t="shared" ref="E86:E89" si="11">D86/C86*100</f>
        <v>31.017277777777775</v>
      </c>
      <c r="F86" s="58">
        <v>36400</v>
      </c>
      <c r="G86" s="58">
        <v>36400</v>
      </c>
      <c r="H86" s="95">
        <v>15516.61</v>
      </c>
      <c r="I86" s="112">
        <f t="shared" si="9"/>
        <v>42.628049450549454</v>
      </c>
    </row>
    <row r="87" spans="1:9">
      <c r="A87" s="98">
        <v>14020</v>
      </c>
      <c r="B87" s="99" t="s">
        <v>131</v>
      </c>
      <c r="C87" s="100">
        <v>174000</v>
      </c>
      <c r="D87" s="58">
        <v>115971.44</v>
      </c>
      <c r="E87" s="90">
        <f t="shared" si="11"/>
        <v>66.650252873563218</v>
      </c>
      <c r="F87" s="58">
        <v>175000</v>
      </c>
      <c r="G87" s="58">
        <v>175000</v>
      </c>
      <c r="H87" s="95">
        <v>129691.85</v>
      </c>
      <c r="I87" s="112">
        <f t="shared" si="9"/>
        <v>74.109628571428573</v>
      </c>
    </row>
    <row r="88" spans="1:9">
      <c r="A88" s="98">
        <v>14040</v>
      </c>
      <c r="B88" s="99" t="s">
        <v>132</v>
      </c>
      <c r="C88" s="100">
        <v>40000</v>
      </c>
      <c r="D88" s="58">
        <v>21568</v>
      </c>
      <c r="E88" s="90">
        <f t="shared" si="11"/>
        <v>53.92</v>
      </c>
      <c r="F88" s="58">
        <v>40500</v>
      </c>
      <c r="G88" s="58">
        <v>40500</v>
      </c>
      <c r="H88" s="95">
        <v>27804.44</v>
      </c>
      <c r="I88" s="112">
        <f t="shared" si="9"/>
        <v>68.652938271604938</v>
      </c>
    </row>
    <row r="89" spans="1:9">
      <c r="A89" s="98">
        <v>14050</v>
      </c>
      <c r="B89" s="99" t="s">
        <v>133</v>
      </c>
      <c r="C89" s="100">
        <v>52000</v>
      </c>
      <c r="D89" s="58">
        <v>32452.54</v>
      </c>
      <c r="E89" s="90">
        <f t="shared" si="11"/>
        <v>62.408730769230772</v>
      </c>
      <c r="F89" s="58">
        <v>57000</v>
      </c>
      <c r="G89" s="58">
        <v>57000</v>
      </c>
      <c r="H89" s="95">
        <v>25986.58</v>
      </c>
      <c r="I89" s="112">
        <f t="shared" si="9"/>
        <v>45.590491228070178</v>
      </c>
    </row>
    <row r="90" spans="1:9">
      <c r="B90" s="106"/>
      <c r="F90" s="58"/>
      <c r="G90" s="58"/>
      <c r="I90" s="112"/>
    </row>
    <row r="91" spans="1:9">
      <c r="B91" s="106"/>
      <c r="F91" s="58"/>
      <c r="G91" s="58"/>
      <c r="I91" s="112"/>
    </row>
    <row r="92" spans="1:9" ht="37.5">
      <c r="A92" s="96">
        <v>1420</v>
      </c>
      <c r="B92" s="97" t="s">
        <v>134</v>
      </c>
      <c r="C92" s="90">
        <f>C93+C95</f>
        <v>40000</v>
      </c>
      <c r="D92" s="77">
        <f>D93+D94+D95</f>
        <v>20175.05</v>
      </c>
      <c r="E92" s="90">
        <f>D92/C92*100</f>
        <v>50.437624999999997</v>
      </c>
      <c r="F92" s="90">
        <f>F93+F95</f>
        <v>45000</v>
      </c>
      <c r="G92" s="90">
        <f>G93+G95</f>
        <v>40000</v>
      </c>
      <c r="H92" s="94">
        <f>H93+H95</f>
        <v>11581.4</v>
      </c>
      <c r="I92" s="112">
        <f t="shared" si="9"/>
        <v>28.953499999999998</v>
      </c>
    </row>
    <row r="93" spans="1:9">
      <c r="A93" s="98">
        <v>14210</v>
      </c>
      <c r="B93" s="99" t="s">
        <v>135</v>
      </c>
      <c r="C93" s="100">
        <v>10000</v>
      </c>
      <c r="D93" s="58">
        <f>11723.25+701.5</f>
        <v>12424.75</v>
      </c>
      <c r="E93" s="107">
        <f>D93/C93*100</f>
        <v>124.2475</v>
      </c>
      <c r="F93" s="58">
        <v>20000</v>
      </c>
      <c r="G93" s="58">
        <v>20000</v>
      </c>
      <c r="H93" s="95">
        <v>5186.5</v>
      </c>
      <c r="I93" s="112">
        <f t="shared" si="9"/>
        <v>25.932500000000005</v>
      </c>
    </row>
    <row r="94" spans="1:9">
      <c r="A94" s="98">
        <v>14220</v>
      </c>
      <c r="B94" s="99" t="s">
        <v>136</v>
      </c>
      <c r="C94" s="100">
        <v>0</v>
      </c>
      <c r="D94" s="58"/>
      <c r="E94" s="107">
        <v>0</v>
      </c>
      <c r="F94" s="58"/>
      <c r="G94" s="58"/>
      <c r="H94" s="95"/>
      <c r="I94" s="112"/>
    </row>
    <row r="95" spans="1:9">
      <c r="A95" s="98">
        <v>14230</v>
      </c>
      <c r="B95" s="99" t="s">
        <v>137</v>
      </c>
      <c r="C95" s="100">
        <v>30000</v>
      </c>
      <c r="D95" s="58">
        <v>7750.3</v>
      </c>
      <c r="E95" s="107">
        <f>D95/C95*100</f>
        <v>25.83433333333333</v>
      </c>
      <c r="F95" s="58">
        <v>25000</v>
      </c>
      <c r="G95" s="58">
        <v>20000</v>
      </c>
      <c r="H95" s="95">
        <v>6394.9</v>
      </c>
      <c r="I95" s="112">
        <f t="shared" si="9"/>
        <v>31.974499999999999</v>
      </c>
    </row>
    <row r="96" spans="1:9">
      <c r="A96" s="98"/>
      <c r="B96" s="99"/>
      <c r="C96" s="100"/>
      <c r="D96" s="58"/>
      <c r="E96" s="93"/>
      <c r="F96" s="58"/>
      <c r="G96" s="58"/>
      <c r="H96" s="69"/>
      <c r="I96" s="112"/>
    </row>
    <row r="97" spans="1:9">
      <c r="A97" s="93"/>
      <c r="B97" s="99"/>
      <c r="C97" s="93"/>
      <c r="D97" s="93"/>
      <c r="E97" s="93"/>
      <c r="F97" s="58"/>
      <c r="G97" s="58"/>
      <c r="H97" s="69"/>
      <c r="I97" s="112"/>
    </row>
    <row r="98" spans="1:9" ht="37.5">
      <c r="A98" s="96">
        <v>1430</v>
      </c>
      <c r="B98" s="97" t="s">
        <v>138</v>
      </c>
      <c r="C98" s="90">
        <f>C99</f>
        <v>133200</v>
      </c>
      <c r="D98" s="90">
        <f>D99</f>
        <v>57151.9</v>
      </c>
      <c r="E98" s="77">
        <f>D98/C98*100</f>
        <v>42.90683183183183</v>
      </c>
      <c r="F98" s="90">
        <f>F99</f>
        <v>134000</v>
      </c>
      <c r="G98" s="90">
        <f>G99</f>
        <v>134377</v>
      </c>
      <c r="H98" s="94">
        <f>H99</f>
        <v>96707.22</v>
      </c>
      <c r="I98" s="112">
        <f t="shared" si="9"/>
        <v>71.967092582808064</v>
      </c>
    </row>
    <row r="99" spans="1:9">
      <c r="A99" s="98">
        <v>14310</v>
      </c>
      <c r="B99" s="99" t="s">
        <v>139</v>
      </c>
      <c r="C99" s="100">
        <v>133200</v>
      </c>
      <c r="D99" s="58">
        <v>57151.9</v>
      </c>
      <c r="E99" s="107">
        <f>D99/C99*100</f>
        <v>42.90683183183183</v>
      </c>
      <c r="F99" s="58">
        <v>134000</v>
      </c>
      <c r="G99" s="58">
        <v>134377</v>
      </c>
      <c r="H99" s="95">
        <v>96707.22</v>
      </c>
      <c r="I99" s="112">
        <f t="shared" si="9"/>
        <v>71.967092582808064</v>
      </c>
    </row>
    <row r="100" spans="1:9">
      <c r="A100" s="98"/>
      <c r="B100" s="99"/>
      <c r="C100" s="100"/>
      <c r="D100" s="93"/>
      <c r="E100" s="77"/>
      <c r="F100" s="58"/>
      <c r="G100" s="58"/>
      <c r="H100" s="69"/>
      <c r="I100" s="112"/>
    </row>
    <row r="101" spans="1:9">
      <c r="A101" s="93"/>
      <c r="B101" s="93"/>
      <c r="C101" s="93"/>
      <c r="D101" s="93"/>
      <c r="E101" s="93"/>
      <c r="F101" s="58"/>
      <c r="G101" s="58"/>
      <c r="H101" s="69"/>
      <c r="I101" s="112"/>
    </row>
    <row r="102" spans="1:9">
      <c r="A102" s="93">
        <v>14410</v>
      </c>
      <c r="B102" s="105" t="s">
        <v>140</v>
      </c>
      <c r="C102" s="77">
        <v>0</v>
      </c>
      <c r="D102" s="90">
        <f>D103</f>
        <v>1109</v>
      </c>
      <c r="E102" s="108"/>
      <c r="F102" s="58"/>
      <c r="G102" s="58">
        <v>9920</v>
      </c>
      <c r="H102" s="94">
        <v>9917.92</v>
      </c>
      <c r="I102" s="112"/>
    </row>
    <row r="103" spans="1:9">
      <c r="A103" s="93"/>
      <c r="B103" s="93"/>
      <c r="C103" s="58"/>
      <c r="D103" s="58">
        <v>1109</v>
      </c>
      <c r="E103" s="93"/>
      <c r="F103" s="58"/>
      <c r="G103" s="58"/>
      <c r="H103" s="69"/>
      <c r="I103" s="112"/>
    </row>
    <row r="104" spans="1:9">
      <c r="A104" s="93"/>
      <c r="B104" s="93"/>
      <c r="C104" s="93"/>
      <c r="D104" s="58"/>
      <c r="E104" s="93"/>
      <c r="F104" s="58"/>
      <c r="G104" s="58"/>
      <c r="H104" s="69"/>
      <c r="I104" s="112"/>
    </row>
    <row r="105" spans="1:9">
      <c r="A105" s="93"/>
      <c r="B105" s="93"/>
      <c r="C105" s="93"/>
      <c r="D105" s="93"/>
      <c r="E105" s="93"/>
      <c r="F105" s="58"/>
      <c r="G105" s="58"/>
      <c r="H105" s="69"/>
      <c r="I105" s="112"/>
    </row>
    <row r="106" spans="1:9">
      <c r="A106" s="188" t="s">
        <v>143</v>
      </c>
      <c r="B106" s="189"/>
      <c r="C106" s="90">
        <v>1979000</v>
      </c>
      <c r="D106" s="90">
        <f>D5+D10+D18+D25+D36+D48+D61+D72+D80+D85+D92+D98+D102</f>
        <v>824477.50000000012</v>
      </c>
      <c r="E106" s="109">
        <f>D106/C106*100</f>
        <v>41.66131884790299</v>
      </c>
      <c r="F106" s="90">
        <f>F5+F10+F18+F25+F36+F48+F61+F80+F85+F92+F98</f>
        <v>1944759</v>
      </c>
      <c r="G106" s="90">
        <f>G104+G102+G98+G92+G85+G80+G61+G48+G36+G25+G18+G10+G5</f>
        <v>2035759</v>
      </c>
      <c r="H106" s="110">
        <f>H5+H10+H18+H25+H36+H48+H61+H72+H80+H85+H92+H98+H102+H104+H75</f>
        <v>1198211.1499999999</v>
      </c>
      <c r="I106" s="112">
        <f t="shared" si="9"/>
        <v>58.858202272469384</v>
      </c>
    </row>
    <row r="107" spans="1:9">
      <c r="H107" s="111"/>
    </row>
    <row r="109" spans="1:9">
      <c r="H109" s="111"/>
    </row>
  </sheetData>
  <mergeCells count="6">
    <mergeCell ref="E58:E60"/>
    <mergeCell ref="A106:B106"/>
    <mergeCell ref="A58:A60"/>
    <mergeCell ref="B58:B60"/>
    <mergeCell ref="C58:C60"/>
    <mergeCell ref="D58:D60"/>
  </mergeCells>
  <pageMargins left="0.7" right="0.7" top="0.75" bottom="0.75" header="0.3" footer="0.3"/>
  <pageSetup scale="44" orientation="portrait" verticalDpi="0" r:id="rId1"/>
  <legacyDrawing r:id="rId2"/>
</worksheet>
</file>

<file path=xl/worksheets/sheet5.xml><?xml version="1.0" encoding="utf-8"?>
<worksheet xmlns="http://schemas.openxmlformats.org/spreadsheetml/2006/main" xmlns:r="http://schemas.openxmlformats.org/officeDocument/2006/relationships">
  <dimension ref="A1:K20"/>
  <sheetViews>
    <sheetView workbookViewId="0">
      <selection activeCell="K19" sqref="K19"/>
    </sheetView>
  </sheetViews>
  <sheetFormatPr defaultRowHeight="15.75"/>
  <cols>
    <col min="1" max="1" width="10.42578125" style="6" bestFit="1" customWidth="1"/>
    <col min="2" max="3" width="9.140625" style="44"/>
    <col min="4" max="5" width="27.42578125" style="44" customWidth="1"/>
    <col min="6" max="6" width="20.42578125" style="6" customWidth="1"/>
    <col min="7" max="7" width="17.85546875" style="6" customWidth="1"/>
    <col min="8" max="9" width="20.7109375" style="6" customWidth="1"/>
    <col min="10" max="10" width="21.42578125" style="6" customWidth="1"/>
    <col min="11" max="11" width="20.5703125" style="44" customWidth="1"/>
    <col min="12" max="16384" width="9.140625" style="44"/>
  </cols>
  <sheetData>
    <row r="1" spans="1:11">
      <c r="B1" s="221"/>
      <c r="C1" s="221"/>
      <c r="D1" s="221"/>
    </row>
    <row r="2" spans="1:11">
      <c r="A2" s="7" t="s">
        <v>21</v>
      </c>
      <c r="B2" s="222" t="s">
        <v>45</v>
      </c>
      <c r="C2" s="222"/>
      <c r="D2" s="222"/>
      <c r="E2" s="222"/>
      <c r="F2" s="222"/>
      <c r="G2" s="222"/>
      <c r="H2" s="8"/>
      <c r="I2" s="8"/>
    </row>
    <row r="3" spans="1:11" ht="16.5" thickBot="1">
      <c r="B3" s="223"/>
      <c r="C3" s="223"/>
      <c r="D3" s="223"/>
      <c r="E3" s="42"/>
    </row>
    <row r="4" spans="1:11" ht="16.5" thickBot="1">
      <c r="A4" s="9"/>
      <c r="B4" s="224"/>
      <c r="C4" s="224"/>
      <c r="D4" s="225"/>
      <c r="E4" s="45"/>
      <c r="F4" s="226" t="s">
        <v>53</v>
      </c>
      <c r="G4" s="227"/>
      <c r="H4" s="10"/>
      <c r="I4" s="10"/>
      <c r="J4" s="120" t="s">
        <v>56</v>
      </c>
      <c r="K4" s="10"/>
    </row>
    <row r="5" spans="1:11" ht="29.25" customHeight="1">
      <c r="A5" s="228">
        <v>30000</v>
      </c>
      <c r="B5" s="230" t="s">
        <v>22</v>
      </c>
      <c r="C5" s="231"/>
      <c r="D5" s="232"/>
      <c r="E5" s="205" t="s">
        <v>57</v>
      </c>
      <c r="F5" s="205" t="s">
        <v>151</v>
      </c>
      <c r="G5" s="205" t="s">
        <v>25</v>
      </c>
      <c r="H5" s="205" t="s">
        <v>58</v>
      </c>
      <c r="I5" s="52"/>
      <c r="J5" s="205" t="s">
        <v>149</v>
      </c>
      <c r="K5" s="37" t="s">
        <v>11</v>
      </c>
    </row>
    <row r="6" spans="1:11" ht="32.25" thickBot="1">
      <c r="A6" s="229"/>
      <c r="B6" s="207" t="s">
        <v>23</v>
      </c>
      <c r="C6" s="208"/>
      <c r="D6" s="209"/>
      <c r="E6" s="206"/>
      <c r="F6" s="206"/>
      <c r="G6" s="206"/>
      <c r="H6" s="206"/>
      <c r="I6" s="53" t="s">
        <v>144</v>
      </c>
      <c r="J6" s="206"/>
      <c r="K6" s="37"/>
    </row>
    <row r="7" spans="1:11" ht="27.75" customHeight="1" thickBot="1">
      <c r="A7" s="9"/>
      <c r="B7" s="210" t="s">
        <v>27</v>
      </c>
      <c r="C7" s="210"/>
      <c r="D7" s="211"/>
      <c r="E7" s="49">
        <f>E9</f>
        <v>473040</v>
      </c>
      <c r="F7" s="49">
        <f>F9</f>
        <v>119085.7</v>
      </c>
      <c r="G7" s="130">
        <f>F7/E7*100</f>
        <v>25.174551834939962</v>
      </c>
      <c r="H7" s="49">
        <f>H11+H14+H15+H16+H17+H18+H20</f>
        <v>1096000</v>
      </c>
      <c r="I7" s="49">
        <v>1125000</v>
      </c>
      <c r="J7" s="49">
        <f>J9</f>
        <v>453887.33999999997</v>
      </c>
      <c r="K7" s="130">
        <f>J7/I7*100</f>
        <v>40.34554133333333</v>
      </c>
    </row>
    <row r="8" spans="1:11" ht="16.5" thickBot="1">
      <c r="B8" s="212"/>
      <c r="C8" s="212"/>
      <c r="D8" s="212"/>
      <c r="E8" s="6"/>
      <c r="G8" s="131"/>
      <c r="K8" s="131"/>
    </row>
    <row r="9" spans="1:11">
      <c r="A9" s="213" t="s">
        <v>51</v>
      </c>
      <c r="B9" s="215" t="s">
        <v>41</v>
      </c>
      <c r="C9" s="216"/>
      <c r="D9" s="217"/>
      <c r="E9" s="193">
        <f>E14+E15+E16</f>
        <v>473040</v>
      </c>
      <c r="F9" s="193">
        <f>F14+F16</f>
        <v>119085.7</v>
      </c>
      <c r="G9" s="194"/>
      <c r="H9" s="193">
        <f>H7</f>
        <v>1096000</v>
      </c>
      <c r="I9" s="60"/>
      <c r="J9" s="193">
        <f>J14+J16+J17+J20</f>
        <v>453887.33999999997</v>
      </c>
      <c r="K9" s="194">
        <f>J9/I10*100</f>
        <v>40.34554133333333</v>
      </c>
    </row>
    <row r="10" spans="1:11" ht="16.5" thickBot="1">
      <c r="A10" s="214"/>
      <c r="B10" s="218"/>
      <c r="C10" s="219"/>
      <c r="D10" s="220"/>
      <c r="E10" s="193"/>
      <c r="F10" s="193"/>
      <c r="G10" s="195"/>
      <c r="H10" s="193"/>
      <c r="I10" s="60">
        <f>I11+I14+I15+I16+I17+I18+I20</f>
        <v>1125000</v>
      </c>
      <c r="J10" s="193"/>
      <c r="K10" s="195"/>
    </row>
    <row r="11" spans="1:11" ht="57.75" customHeight="1" thickBot="1">
      <c r="A11" s="11">
        <v>8001</v>
      </c>
      <c r="B11" s="196" t="s">
        <v>46</v>
      </c>
      <c r="C11" s="197"/>
      <c r="D11" s="198"/>
      <c r="E11" s="34"/>
      <c r="F11" s="34"/>
      <c r="G11" s="132"/>
      <c r="H11" s="34">
        <v>1000</v>
      </c>
      <c r="I11" s="34">
        <v>1000</v>
      </c>
      <c r="J11" s="34"/>
      <c r="K11" s="132"/>
    </row>
    <row r="12" spans="1:11" ht="57.75" customHeight="1" thickBot="1">
      <c r="A12" s="11">
        <v>12907</v>
      </c>
      <c r="B12" s="196" t="s">
        <v>47</v>
      </c>
      <c r="C12" s="197"/>
      <c r="D12" s="198"/>
      <c r="E12" s="34"/>
      <c r="F12" s="34"/>
      <c r="G12" s="133"/>
      <c r="H12" s="34"/>
      <c r="I12" s="34"/>
      <c r="J12" s="34"/>
      <c r="K12" s="133"/>
    </row>
    <row r="13" spans="1:11" ht="57.75" customHeight="1" thickBot="1">
      <c r="A13" s="11">
        <v>10198</v>
      </c>
      <c r="B13" s="196" t="s">
        <v>48</v>
      </c>
      <c r="C13" s="197"/>
      <c r="D13" s="198"/>
      <c r="E13" s="34"/>
      <c r="F13" s="34">
        <v>0</v>
      </c>
      <c r="G13" s="132"/>
      <c r="H13" s="34"/>
      <c r="I13" s="34"/>
      <c r="J13" s="34"/>
      <c r="K13" s="132"/>
    </row>
    <row r="14" spans="1:11" ht="57.75" customHeight="1" thickBot="1">
      <c r="A14" s="12">
        <v>12609</v>
      </c>
      <c r="B14" s="196" t="s">
        <v>49</v>
      </c>
      <c r="C14" s="197"/>
      <c r="D14" s="198"/>
      <c r="E14" s="34">
        <v>70000</v>
      </c>
      <c r="F14" s="34">
        <v>63875</v>
      </c>
      <c r="G14" s="134">
        <f>F14/E14*100</f>
        <v>91.25</v>
      </c>
      <c r="H14" s="34">
        <v>6125</v>
      </c>
      <c r="I14" s="34">
        <v>6125</v>
      </c>
      <c r="J14" s="34">
        <v>6125</v>
      </c>
      <c r="K14" s="134"/>
    </row>
    <row r="15" spans="1:11" ht="57.75" customHeight="1" thickBot="1">
      <c r="A15" s="11">
        <v>12979</v>
      </c>
      <c r="B15" s="196" t="s">
        <v>50</v>
      </c>
      <c r="C15" s="197"/>
      <c r="D15" s="198"/>
      <c r="E15" s="35">
        <v>103040</v>
      </c>
      <c r="F15" s="35"/>
      <c r="G15" s="134"/>
      <c r="H15" s="35">
        <v>393875</v>
      </c>
      <c r="I15" s="35">
        <v>393875</v>
      </c>
      <c r="J15" s="35"/>
      <c r="K15" s="134"/>
    </row>
    <row r="16" spans="1:11" ht="57.75" customHeight="1" thickBot="1">
      <c r="A16" s="11">
        <v>13431</v>
      </c>
      <c r="B16" s="199" t="s">
        <v>59</v>
      </c>
      <c r="C16" s="200"/>
      <c r="D16" s="201"/>
      <c r="E16" s="35">
        <v>300000</v>
      </c>
      <c r="F16" s="35">
        <v>55210.7</v>
      </c>
      <c r="G16" s="134"/>
      <c r="H16" s="35">
        <v>369000</v>
      </c>
      <c r="I16" s="35">
        <v>569000</v>
      </c>
      <c r="J16" s="35">
        <f>368377.23</f>
        <v>368377.23</v>
      </c>
      <c r="K16" s="134">
        <f>J16/I16*100</f>
        <v>64.741165202108959</v>
      </c>
    </row>
    <row r="17" spans="1:11" ht="57.75" customHeight="1" thickBot="1">
      <c r="A17" s="11">
        <v>14311</v>
      </c>
      <c r="B17" s="202" t="s">
        <v>60</v>
      </c>
      <c r="C17" s="203"/>
      <c r="D17" s="204"/>
      <c r="E17" s="35"/>
      <c r="F17" s="35"/>
      <c r="G17" s="134"/>
      <c r="H17" s="35">
        <v>55000</v>
      </c>
      <c r="I17" s="35">
        <v>55000</v>
      </c>
      <c r="J17" s="35">
        <v>13545.11</v>
      </c>
      <c r="K17" s="134">
        <f t="shared" ref="K17:K20" si="0">J17/I17*100</f>
        <v>24.627472727272728</v>
      </c>
    </row>
    <row r="18" spans="1:11" ht="57.75" customHeight="1">
      <c r="A18" s="36">
        <v>14312</v>
      </c>
      <c r="B18" s="192" t="s">
        <v>155</v>
      </c>
      <c r="C18" s="192"/>
      <c r="D18" s="192"/>
      <c r="E18" s="35"/>
      <c r="F18" s="35"/>
      <c r="G18" s="134"/>
      <c r="H18" s="35">
        <v>1000</v>
      </c>
      <c r="I18" s="35">
        <v>30000</v>
      </c>
      <c r="J18" s="35"/>
      <c r="K18" s="134"/>
    </row>
    <row r="19" spans="1:11" ht="57.75" customHeight="1">
      <c r="A19" s="36">
        <v>14311</v>
      </c>
      <c r="B19" s="192" t="s">
        <v>61</v>
      </c>
      <c r="C19" s="192"/>
      <c r="D19" s="192"/>
      <c r="E19" s="35"/>
      <c r="F19" s="35"/>
      <c r="G19" s="134"/>
      <c r="H19" s="35"/>
      <c r="I19" s="35"/>
      <c r="J19" s="35"/>
      <c r="K19" s="134"/>
    </row>
    <row r="20" spans="1:11" ht="57.75" customHeight="1">
      <c r="A20" s="48">
        <v>14965</v>
      </c>
      <c r="B20" s="5" t="s">
        <v>62</v>
      </c>
      <c r="C20" s="5"/>
      <c r="D20" s="5"/>
      <c r="E20" s="34"/>
      <c r="F20" s="35"/>
      <c r="G20" s="132"/>
      <c r="H20" s="34">
        <v>270000</v>
      </c>
      <c r="I20" s="34">
        <v>70000</v>
      </c>
      <c r="J20" s="35">
        <v>65840</v>
      </c>
      <c r="K20" s="134">
        <f t="shared" si="0"/>
        <v>94.057142857142864</v>
      </c>
    </row>
  </sheetData>
  <mergeCells count="32">
    <mergeCell ref="A5:A6"/>
    <mergeCell ref="B5:D5"/>
    <mergeCell ref="E5:E6"/>
    <mergeCell ref="F5:F6"/>
    <mergeCell ref="G5:G6"/>
    <mergeCell ref="B1:D1"/>
    <mergeCell ref="B2:G2"/>
    <mergeCell ref="B3:D3"/>
    <mergeCell ref="B4:D4"/>
    <mergeCell ref="F4:G4"/>
    <mergeCell ref="A9:A10"/>
    <mergeCell ref="B9:D10"/>
    <mergeCell ref="E9:E10"/>
    <mergeCell ref="F9:F10"/>
    <mergeCell ref="G9:G10"/>
    <mergeCell ref="H5:H6"/>
    <mergeCell ref="J5:J6"/>
    <mergeCell ref="B6:D6"/>
    <mergeCell ref="B7:D7"/>
    <mergeCell ref="B8:D8"/>
    <mergeCell ref="B19:D19"/>
    <mergeCell ref="H9:H10"/>
    <mergeCell ref="J9:J10"/>
    <mergeCell ref="K9:K10"/>
    <mergeCell ref="B11:D11"/>
    <mergeCell ref="B12:D12"/>
    <mergeCell ref="B13:D13"/>
    <mergeCell ref="B14:D14"/>
    <mergeCell ref="B15:D15"/>
    <mergeCell ref="B16:D16"/>
    <mergeCell ref="B17:D17"/>
    <mergeCell ref="B18:D18"/>
  </mergeCell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I33"/>
  <sheetViews>
    <sheetView workbookViewId="0">
      <selection activeCell="F21" sqref="F21"/>
    </sheetView>
  </sheetViews>
  <sheetFormatPr defaultRowHeight="15.75"/>
  <cols>
    <col min="1" max="1" width="24.42578125" style="44" customWidth="1"/>
    <col min="2" max="2" width="26.140625" style="44" customWidth="1"/>
    <col min="3" max="6" width="16.85546875" style="44" customWidth="1"/>
    <col min="7" max="7" width="16.85546875" style="54" customWidth="1"/>
    <col min="8" max="9" width="16.85546875" style="44" customWidth="1"/>
    <col min="10" max="16384" width="9.140625" style="44"/>
  </cols>
  <sheetData>
    <row r="1" spans="1:9" ht="16.5" thickBot="1">
      <c r="A1" s="13" t="s">
        <v>28</v>
      </c>
      <c r="B1" s="234" t="s">
        <v>29</v>
      </c>
      <c r="C1" s="234"/>
      <c r="D1" s="234"/>
      <c r="E1" s="234"/>
      <c r="F1" s="234"/>
      <c r="G1" s="56"/>
    </row>
    <row r="2" spans="1:9" ht="16.5" thickBot="1">
      <c r="A2" s="14"/>
      <c r="B2" s="46"/>
      <c r="C2" s="45"/>
      <c r="D2" s="15" t="s">
        <v>53</v>
      </c>
      <c r="E2" s="16"/>
      <c r="F2" s="45"/>
      <c r="G2" s="55"/>
      <c r="H2" s="15" t="s">
        <v>56</v>
      </c>
      <c r="I2" s="16"/>
    </row>
    <row r="3" spans="1:9" ht="31.5">
      <c r="A3" s="235">
        <v>21000</v>
      </c>
      <c r="B3" s="17" t="s">
        <v>30</v>
      </c>
      <c r="C3" s="205" t="s">
        <v>24</v>
      </c>
      <c r="D3" s="205" t="s">
        <v>152</v>
      </c>
      <c r="E3" s="205" t="s">
        <v>25</v>
      </c>
      <c r="F3" s="205" t="s">
        <v>24</v>
      </c>
      <c r="G3" s="52"/>
      <c r="H3" s="205" t="s">
        <v>153</v>
      </c>
      <c r="I3" s="205" t="s">
        <v>26</v>
      </c>
    </row>
    <row r="4" spans="1:9" ht="32.25" thickBot="1">
      <c r="A4" s="236"/>
      <c r="B4" s="17" t="s">
        <v>23</v>
      </c>
      <c r="C4" s="206"/>
      <c r="D4" s="206"/>
      <c r="E4" s="206"/>
      <c r="F4" s="206"/>
      <c r="G4" s="53" t="s">
        <v>146</v>
      </c>
      <c r="H4" s="206"/>
      <c r="I4" s="233"/>
    </row>
    <row r="5" spans="1:9" ht="53.25" customHeight="1">
      <c r="A5" s="135"/>
      <c r="B5" s="136" t="s">
        <v>63</v>
      </c>
      <c r="C5" s="137">
        <f>C8</f>
        <v>100000</v>
      </c>
      <c r="D5" s="137">
        <f>D7</f>
        <v>57700</v>
      </c>
      <c r="E5" s="138">
        <f>D5/C5</f>
        <v>0.57699999999999996</v>
      </c>
      <c r="F5" s="137">
        <f>F8</f>
        <v>120000</v>
      </c>
      <c r="G5" s="137">
        <f>G7</f>
        <v>120000</v>
      </c>
      <c r="H5" s="137">
        <f>H7</f>
        <v>79820</v>
      </c>
      <c r="I5" s="138">
        <f>H5/F5</f>
        <v>0.66516666666666668</v>
      </c>
    </row>
    <row r="6" spans="1:9" ht="20.25" customHeight="1">
      <c r="A6" s="5"/>
      <c r="B6" s="142"/>
      <c r="C6" s="5"/>
      <c r="D6" s="5"/>
      <c r="E6" s="5"/>
      <c r="F6" s="5"/>
      <c r="G6" s="5"/>
      <c r="H6" s="5"/>
      <c r="I6" s="5"/>
    </row>
    <row r="7" spans="1:9" ht="23.25" customHeight="1" thickBot="1">
      <c r="A7" s="139">
        <v>2100</v>
      </c>
      <c r="B7" s="59" t="s">
        <v>31</v>
      </c>
      <c r="C7" s="140">
        <f t="shared" ref="C7:H7" si="0">C8</f>
        <v>100000</v>
      </c>
      <c r="D7" s="140">
        <f t="shared" si="0"/>
        <v>57700</v>
      </c>
      <c r="E7" s="141">
        <f t="shared" si="0"/>
        <v>0.57699999999999996</v>
      </c>
      <c r="F7" s="140">
        <f t="shared" si="0"/>
        <v>120000</v>
      </c>
      <c r="G7" s="140">
        <f t="shared" si="0"/>
        <v>120000</v>
      </c>
      <c r="H7" s="140">
        <f t="shared" si="0"/>
        <v>79820</v>
      </c>
      <c r="I7" s="141">
        <f>H7/F7</f>
        <v>0.66516666666666668</v>
      </c>
    </row>
    <row r="8" spans="1:9" ht="32.25" thickBot="1">
      <c r="A8" s="20">
        <v>21110</v>
      </c>
      <c r="B8" s="21" t="s">
        <v>32</v>
      </c>
      <c r="C8" s="22">
        <v>100000</v>
      </c>
      <c r="D8" s="22">
        <v>57700</v>
      </c>
      <c r="E8" s="23">
        <f>D8/C8</f>
        <v>0.57699999999999996</v>
      </c>
      <c r="F8" s="22">
        <v>120000</v>
      </c>
      <c r="G8" s="22">
        <v>120000</v>
      </c>
      <c r="H8" s="22">
        <v>79820</v>
      </c>
      <c r="I8" s="23">
        <f>H8/F8</f>
        <v>0.66516666666666668</v>
      </c>
    </row>
    <row r="9" spans="1:9" ht="32.25" thickBot="1">
      <c r="A9" s="20">
        <v>21120</v>
      </c>
      <c r="B9" s="21" t="s">
        <v>33</v>
      </c>
      <c r="C9" s="22"/>
      <c r="D9" s="22"/>
      <c r="E9" s="24"/>
      <c r="F9" s="22"/>
      <c r="G9" s="22"/>
      <c r="H9" s="22"/>
      <c r="I9" s="24"/>
    </row>
    <row r="10" spans="1:9" ht="32.25" thickBot="1">
      <c r="A10" s="20">
        <v>21200</v>
      </c>
      <c r="B10" s="21" t="s">
        <v>34</v>
      </c>
      <c r="C10" s="22"/>
      <c r="D10" s="22"/>
      <c r="E10" s="23"/>
      <c r="F10" s="22"/>
      <c r="G10" s="22"/>
      <c r="H10" s="22"/>
      <c r="I10" s="23"/>
    </row>
    <row r="11" spans="1:9" ht="16.5" thickBot="1">
      <c r="B11" s="4"/>
    </row>
    <row r="12" spans="1:9" ht="16.5" thickBot="1">
      <c r="A12" s="18">
        <v>2200</v>
      </c>
      <c r="B12" s="19" t="s">
        <v>35</v>
      </c>
      <c r="C12" s="25" t="s">
        <v>18</v>
      </c>
      <c r="D12" s="25" t="s">
        <v>19</v>
      </c>
      <c r="E12" s="25" t="s">
        <v>20</v>
      </c>
      <c r="F12" s="25" t="s">
        <v>18</v>
      </c>
      <c r="G12" s="25"/>
      <c r="H12" s="25" t="s">
        <v>19</v>
      </c>
      <c r="I12" s="25"/>
    </row>
    <row r="14" spans="1:9">
      <c r="A14" s="1"/>
    </row>
    <row r="23" spans="1:9" ht="16.5" thickBot="1">
      <c r="A23" s="1" t="s">
        <v>36</v>
      </c>
    </row>
    <row r="24" spans="1:9" ht="85.5" customHeight="1" thickBot="1">
      <c r="A24" s="26" t="s">
        <v>37</v>
      </c>
      <c r="B24" s="26" t="s">
        <v>38</v>
      </c>
      <c r="C24" s="26" t="s">
        <v>39</v>
      </c>
      <c r="D24" s="27" t="s">
        <v>154</v>
      </c>
      <c r="E24" s="28" t="s">
        <v>40</v>
      </c>
      <c r="F24" s="28" t="s">
        <v>44</v>
      </c>
      <c r="G24" s="3"/>
      <c r="H24" s="3"/>
      <c r="I24" s="29"/>
    </row>
    <row r="25" spans="1:9" ht="16.5" thickBot="1">
      <c r="A25" s="30">
        <v>1</v>
      </c>
      <c r="B25" s="30">
        <v>2</v>
      </c>
      <c r="C25" s="30">
        <v>3</v>
      </c>
      <c r="D25" s="30">
        <v>4</v>
      </c>
      <c r="E25" s="30">
        <v>5</v>
      </c>
      <c r="F25" s="30">
        <v>6</v>
      </c>
      <c r="G25" s="3"/>
      <c r="H25" s="3"/>
      <c r="I25" s="3"/>
    </row>
    <row r="26" spans="1:9" ht="36.75" customHeight="1" thickBot="1">
      <c r="A26" s="31" t="s">
        <v>64</v>
      </c>
      <c r="B26" s="32">
        <v>120</v>
      </c>
      <c r="C26" s="32">
        <v>120</v>
      </c>
      <c r="D26" s="50">
        <f>2123512.21+266913.84+1537.45</f>
        <v>2391963.5</v>
      </c>
      <c r="E26" s="114">
        <f>D26</f>
        <v>2391963.5</v>
      </c>
      <c r="F26" s="33">
        <f>E26/D26</f>
        <v>1</v>
      </c>
      <c r="G26" s="57"/>
      <c r="H26" s="116"/>
      <c r="I26" s="116"/>
    </row>
    <row r="27" spans="1:9" ht="36.75" customHeight="1" thickBot="1">
      <c r="A27" s="31" t="s">
        <v>42</v>
      </c>
      <c r="B27" s="32">
        <v>194</v>
      </c>
      <c r="C27" s="32">
        <v>177</v>
      </c>
      <c r="D27" s="50">
        <f>1364295.28+154560.79</f>
        <v>1518856.07</v>
      </c>
      <c r="E27" s="114">
        <f>D27</f>
        <v>1518856.07</v>
      </c>
      <c r="F27" s="33">
        <f t="shared" ref="F27:F29" si="1">E27/D27</f>
        <v>1</v>
      </c>
      <c r="G27" s="57"/>
      <c r="H27" s="116"/>
      <c r="I27" s="116"/>
    </row>
    <row r="28" spans="1:9" ht="36.75" customHeight="1" thickBot="1">
      <c r="A28" s="31" t="s">
        <v>43</v>
      </c>
      <c r="B28" s="32">
        <v>43</v>
      </c>
      <c r="C28" s="32">
        <v>39</v>
      </c>
      <c r="D28" s="50">
        <f>369468.24+43758.87+882</f>
        <v>414109.11</v>
      </c>
      <c r="E28" s="114">
        <f>D28</f>
        <v>414109.11</v>
      </c>
      <c r="F28" s="33">
        <f t="shared" si="1"/>
        <v>1</v>
      </c>
      <c r="G28" s="57"/>
      <c r="H28" s="116"/>
      <c r="I28" s="116"/>
    </row>
    <row r="29" spans="1:9" ht="36.75" customHeight="1" thickBot="1">
      <c r="A29" s="31" t="s">
        <v>17</v>
      </c>
      <c r="B29" s="32">
        <f>SUM(B26:B28)</f>
        <v>357</v>
      </c>
      <c r="C29" s="32">
        <f>SUM(C26:C28)</f>
        <v>336</v>
      </c>
      <c r="D29" s="50">
        <f>SUM(D26:D28)</f>
        <v>4324928.6800000006</v>
      </c>
      <c r="E29" s="114">
        <f>D29</f>
        <v>4324928.6800000006</v>
      </c>
      <c r="F29" s="33">
        <f t="shared" si="1"/>
        <v>1</v>
      </c>
      <c r="G29" s="57"/>
      <c r="H29" s="3"/>
      <c r="I29" s="3"/>
    </row>
    <row r="30" spans="1:9">
      <c r="H30" s="42"/>
      <c r="I30" s="42"/>
    </row>
    <row r="31" spans="1:9">
      <c r="H31" s="42"/>
      <c r="I31" s="42"/>
    </row>
    <row r="32" spans="1:9">
      <c r="H32" s="42"/>
      <c r="I32" s="42"/>
    </row>
    <row r="33" spans="8:9">
      <c r="H33" s="42"/>
      <c r="I33" s="42"/>
    </row>
  </sheetData>
  <mergeCells count="8">
    <mergeCell ref="H3:H4"/>
    <mergeCell ref="I3:I4"/>
    <mergeCell ref="B1:F1"/>
    <mergeCell ref="A3:A4"/>
    <mergeCell ref="C3:C4"/>
    <mergeCell ref="D3:D4"/>
    <mergeCell ref="E3:E4"/>
    <mergeCell ref="F3:F4"/>
  </mergeCells>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dimension ref="B1:J199"/>
  <sheetViews>
    <sheetView showGridLines="0" workbookViewId="0">
      <selection activeCell="I26" sqref="I26:J26"/>
    </sheetView>
  </sheetViews>
  <sheetFormatPr defaultRowHeight="12.75"/>
  <cols>
    <col min="1" max="1" width="2.28515625" style="160" customWidth="1"/>
    <col min="2" max="2" width="0" style="160" hidden="1" customWidth="1"/>
    <col min="3" max="3" width="11.7109375" style="160" customWidth="1"/>
    <col min="4" max="4" width="6.5703125" style="160" customWidth="1"/>
    <col min="5" max="5" width="60.140625" style="160" customWidth="1"/>
    <col min="6" max="6" width="7.42578125" style="160" customWidth="1"/>
    <col min="7" max="7" width="11.140625" style="160" customWidth="1"/>
    <col min="8" max="8" width="14.85546875" style="160" customWidth="1"/>
    <col min="9" max="9" width="35.28515625" style="160" customWidth="1"/>
    <col min="10" max="10" width="7.7109375" style="160" customWidth="1"/>
    <col min="11" max="11" width="0.85546875" style="160" customWidth="1"/>
    <col min="12" max="12" width="1.42578125" style="160" customWidth="1"/>
    <col min="13" max="256" width="9.140625" style="160"/>
    <col min="257" max="257" width="2.28515625" style="160" customWidth="1"/>
    <col min="258" max="258" width="0" style="160" hidden="1" customWidth="1"/>
    <col min="259" max="259" width="11.7109375" style="160" customWidth="1"/>
    <col min="260" max="260" width="6.5703125" style="160" customWidth="1"/>
    <col min="261" max="261" width="60.140625" style="160" customWidth="1"/>
    <col min="262" max="262" width="7.42578125" style="160" customWidth="1"/>
    <col min="263" max="263" width="11.140625" style="160" customWidth="1"/>
    <col min="264" max="264" width="14.85546875" style="160" customWidth="1"/>
    <col min="265" max="265" width="35.28515625" style="160" customWidth="1"/>
    <col min="266" max="266" width="7.7109375" style="160" customWidth="1"/>
    <col min="267" max="267" width="0.85546875" style="160" customWidth="1"/>
    <col min="268" max="268" width="1.42578125" style="160" customWidth="1"/>
    <col min="269" max="512" width="9.140625" style="160"/>
    <col min="513" max="513" width="2.28515625" style="160" customWidth="1"/>
    <col min="514" max="514" width="0" style="160" hidden="1" customWidth="1"/>
    <col min="515" max="515" width="11.7109375" style="160" customWidth="1"/>
    <col min="516" max="516" width="6.5703125" style="160" customWidth="1"/>
    <col min="517" max="517" width="60.140625" style="160" customWidth="1"/>
    <col min="518" max="518" width="7.42578125" style="160" customWidth="1"/>
    <col min="519" max="519" width="11.140625" style="160" customWidth="1"/>
    <col min="520" max="520" width="14.85546875" style="160" customWidth="1"/>
    <col min="521" max="521" width="35.28515625" style="160" customWidth="1"/>
    <col min="522" max="522" width="7.7109375" style="160" customWidth="1"/>
    <col min="523" max="523" width="0.85546875" style="160" customWidth="1"/>
    <col min="524" max="524" width="1.42578125" style="160" customWidth="1"/>
    <col min="525" max="768" width="9.140625" style="160"/>
    <col min="769" max="769" width="2.28515625" style="160" customWidth="1"/>
    <col min="770" max="770" width="0" style="160" hidden="1" customWidth="1"/>
    <col min="771" max="771" width="11.7109375" style="160" customWidth="1"/>
    <col min="772" max="772" width="6.5703125" style="160" customWidth="1"/>
    <col min="773" max="773" width="60.140625" style="160" customWidth="1"/>
    <col min="774" max="774" width="7.42578125" style="160" customWidth="1"/>
    <col min="775" max="775" width="11.140625" style="160" customWidth="1"/>
    <col min="776" max="776" width="14.85546875" style="160" customWidth="1"/>
    <col min="777" max="777" width="35.28515625" style="160" customWidth="1"/>
    <col min="778" max="778" width="7.7109375" style="160" customWidth="1"/>
    <col min="779" max="779" width="0.85546875" style="160" customWidth="1"/>
    <col min="780" max="780" width="1.42578125" style="160" customWidth="1"/>
    <col min="781" max="1024" width="9.140625" style="160"/>
    <col min="1025" max="1025" width="2.28515625" style="160" customWidth="1"/>
    <col min="1026" max="1026" width="0" style="160" hidden="1" customWidth="1"/>
    <col min="1027" max="1027" width="11.7109375" style="160" customWidth="1"/>
    <col min="1028" max="1028" width="6.5703125" style="160" customWidth="1"/>
    <col min="1029" max="1029" width="60.140625" style="160" customWidth="1"/>
    <col min="1030" max="1030" width="7.42578125" style="160" customWidth="1"/>
    <col min="1031" max="1031" width="11.140625" style="160" customWidth="1"/>
    <col min="1032" max="1032" width="14.85546875" style="160" customWidth="1"/>
    <col min="1033" max="1033" width="35.28515625" style="160" customWidth="1"/>
    <col min="1034" max="1034" width="7.7109375" style="160" customWidth="1"/>
    <col min="1035" max="1035" width="0.85546875" style="160" customWidth="1"/>
    <col min="1036" max="1036" width="1.42578125" style="160" customWidth="1"/>
    <col min="1037" max="1280" width="9.140625" style="160"/>
    <col min="1281" max="1281" width="2.28515625" style="160" customWidth="1"/>
    <col min="1282" max="1282" width="0" style="160" hidden="1" customWidth="1"/>
    <col min="1283" max="1283" width="11.7109375" style="160" customWidth="1"/>
    <col min="1284" max="1284" width="6.5703125" style="160" customWidth="1"/>
    <col min="1285" max="1285" width="60.140625" style="160" customWidth="1"/>
    <col min="1286" max="1286" width="7.42578125" style="160" customWidth="1"/>
    <col min="1287" max="1287" width="11.140625" style="160" customWidth="1"/>
    <col min="1288" max="1288" width="14.85546875" style="160" customWidth="1"/>
    <col min="1289" max="1289" width="35.28515625" style="160" customWidth="1"/>
    <col min="1290" max="1290" width="7.7109375" style="160" customWidth="1"/>
    <col min="1291" max="1291" width="0.85546875" style="160" customWidth="1"/>
    <col min="1292" max="1292" width="1.42578125" style="160" customWidth="1"/>
    <col min="1293" max="1536" width="9.140625" style="160"/>
    <col min="1537" max="1537" width="2.28515625" style="160" customWidth="1"/>
    <col min="1538" max="1538" width="0" style="160" hidden="1" customWidth="1"/>
    <col min="1539" max="1539" width="11.7109375" style="160" customWidth="1"/>
    <col min="1540" max="1540" width="6.5703125" style="160" customWidth="1"/>
    <col min="1541" max="1541" width="60.140625" style="160" customWidth="1"/>
    <col min="1542" max="1542" width="7.42578125" style="160" customWidth="1"/>
    <col min="1543" max="1543" width="11.140625" style="160" customWidth="1"/>
    <col min="1544" max="1544" width="14.85546875" style="160" customWidth="1"/>
    <col min="1545" max="1545" width="35.28515625" style="160" customWidth="1"/>
    <col min="1546" max="1546" width="7.7109375" style="160" customWidth="1"/>
    <col min="1547" max="1547" width="0.85546875" style="160" customWidth="1"/>
    <col min="1548" max="1548" width="1.42578125" style="160" customWidth="1"/>
    <col min="1549" max="1792" width="9.140625" style="160"/>
    <col min="1793" max="1793" width="2.28515625" style="160" customWidth="1"/>
    <col min="1794" max="1794" width="0" style="160" hidden="1" customWidth="1"/>
    <col min="1795" max="1795" width="11.7109375" style="160" customWidth="1"/>
    <col min="1796" max="1796" width="6.5703125" style="160" customWidth="1"/>
    <col min="1797" max="1797" width="60.140625" style="160" customWidth="1"/>
    <col min="1798" max="1798" width="7.42578125" style="160" customWidth="1"/>
    <col min="1799" max="1799" width="11.140625" style="160" customWidth="1"/>
    <col min="1800" max="1800" width="14.85546875" style="160" customWidth="1"/>
    <col min="1801" max="1801" width="35.28515625" style="160" customWidth="1"/>
    <col min="1802" max="1802" width="7.7109375" style="160" customWidth="1"/>
    <col min="1803" max="1803" width="0.85546875" style="160" customWidth="1"/>
    <col min="1804" max="1804" width="1.42578125" style="160" customWidth="1"/>
    <col min="1805" max="2048" width="9.140625" style="160"/>
    <col min="2049" max="2049" width="2.28515625" style="160" customWidth="1"/>
    <col min="2050" max="2050" width="0" style="160" hidden="1" customWidth="1"/>
    <col min="2051" max="2051" width="11.7109375" style="160" customWidth="1"/>
    <col min="2052" max="2052" width="6.5703125" style="160" customWidth="1"/>
    <col min="2053" max="2053" width="60.140625" style="160" customWidth="1"/>
    <col min="2054" max="2054" width="7.42578125" style="160" customWidth="1"/>
    <col min="2055" max="2055" width="11.140625" style="160" customWidth="1"/>
    <col min="2056" max="2056" width="14.85546875" style="160" customWidth="1"/>
    <col min="2057" max="2057" width="35.28515625" style="160" customWidth="1"/>
    <col min="2058" max="2058" width="7.7109375" style="160" customWidth="1"/>
    <col min="2059" max="2059" width="0.85546875" style="160" customWidth="1"/>
    <col min="2060" max="2060" width="1.42578125" style="160" customWidth="1"/>
    <col min="2061" max="2304" width="9.140625" style="160"/>
    <col min="2305" max="2305" width="2.28515625" style="160" customWidth="1"/>
    <col min="2306" max="2306" width="0" style="160" hidden="1" customWidth="1"/>
    <col min="2307" max="2307" width="11.7109375" style="160" customWidth="1"/>
    <col min="2308" max="2308" width="6.5703125" style="160" customWidth="1"/>
    <col min="2309" max="2309" width="60.140625" style="160" customWidth="1"/>
    <col min="2310" max="2310" width="7.42578125" style="160" customWidth="1"/>
    <col min="2311" max="2311" width="11.140625" style="160" customWidth="1"/>
    <col min="2312" max="2312" width="14.85546875" style="160" customWidth="1"/>
    <col min="2313" max="2313" width="35.28515625" style="160" customWidth="1"/>
    <col min="2314" max="2314" width="7.7109375" style="160" customWidth="1"/>
    <col min="2315" max="2315" width="0.85546875" style="160" customWidth="1"/>
    <col min="2316" max="2316" width="1.42578125" style="160" customWidth="1"/>
    <col min="2317" max="2560" width="9.140625" style="160"/>
    <col min="2561" max="2561" width="2.28515625" style="160" customWidth="1"/>
    <col min="2562" max="2562" width="0" style="160" hidden="1" customWidth="1"/>
    <col min="2563" max="2563" width="11.7109375" style="160" customWidth="1"/>
    <col min="2564" max="2564" width="6.5703125" style="160" customWidth="1"/>
    <col min="2565" max="2565" width="60.140625" style="160" customWidth="1"/>
    <col min="2566" max="2566" width="7.42578125" style="160" customWidth="1"/>
    <col min="2567" max="2567" width="11.140625" style="160" customWidth="1"/>
    <col min="2568" max="2568" width="14.85546875" style="160" customWidth="1"/>
    <col min="2569" max="2569" width="35.28515625" style="160" customWidth="1"/>
    <col min="2570" max="2570" width="7.7109375" style="160" customWidth="1"/>
    <col min="2571" max="2571" width="0.85546875" style="160" customWidth="1"/>
    <col min="2572" max="2572" width="1.42578125" style="160" customWidth="1"/>
    <col min="2573" max="2816" width="9.140625" style="160"/>
    <col min="2817" max="2817" width="2.28515625" style="160" customWidth="1"/>
    <col min="2818" max="2818" width="0" style="160" hidden="1" customWidth="1"/>
    <col min="2819" max="2819" width="11.7109375" style="160" customWidth="1"/>
    <col min="2820" max="2820" width="6.5703125" style="160" customWidth="1"/>
    <col min="2821" max="2821" width="60.140625" style="160" customWidth="1"/>
    <col min="2822" max="2822" width="7.42578125" style="160" customWidth="1"/>
    <col min="2823" max="2823" width="11.140625" style="160" customWidth="1"/>
    <col min="2824" max="2824" width="14.85546875" style="160" customWidth="1"/>
    <col min="2825" max="2825" width="35.28515625" style="160" customWidth="1"/>
    <col min="2826" max="2826" width="7.7109375" style="160" customWidth="1"/>
    <col min="2827" max="2827" width="0.85546875" style="160" customWidth="1"/>
    <col min="2828" max="2828" width="1.42578125" style="160" customWidth="1"/>
    <col min="2829" max="3072" width="9.140625" style="160"/>
    <col min="3073" max="3073" width="2.28515625" style="160" customWidth="1"/>
    <col min="3074" max="3074" width="0" style="160" hidden="1" customWidth="1"/>
    <col min="3075" max="3075" width="11.7109375" style="160" customWidth="1"/>
    <col min="3076" max="3076" width="6.5703125" style="160" customWidth="1"/>
    <col min="3077" max="3077" width="60.140625" style="160" customWidth="1"/>
    <col min="3078" max="3078" width="7.42578125" style="160" customWidth="1"/>
    <col min="3079" max="3079" width="11.140625" style="160" customWidth="1"/>
    <col min="3080" max="3080" width="14.85546875" style="160" customWidth="1"/>
    <col min="3081" max="3081" width="35.28515625" style="160" customWidth="1"/>
    <col min="3082" max="3082" width="7.7109375" style="160" customWidth="1"/>
    <col min="3083" max="3083" width="0.85546875" style="160" customWidth="1"/>
    <col min="3084" max="3084" width="1.42578125" style="160" customWidth="1"/>
    <col min="3085" max="3328" width="9.140625" style="160"/>
    <col min="3329" max="3329" width="2.28515625" style="160" customWidth="1"/>
    <col min="3330" max="3330" width="0" style="160" hidden="1" customWidth="1"/>
    <col min="3331" max="3331" width="11.7109375" style="160" customWidth="1"/>
    <col min="3332" max="3332" width="6.5703125" style="160" customWidth="1"/>
    <col min="3333" max="3333" width="60.140625" style="160" customWidth="1"/>
    <col min="3334" max="3334" width="7.42578125" style="160" customWidth="1"/>
    <col min="3335" max="3335" width="11.140625" style="160" customWidth="1"/>
    <col min="3336" max="3336" width="14.85546875" style="160" customWidth="1"/>
    <col min="3337" max="3337" width="35.28515625" style="160" customWidth="1"/>
    <col min="3338" max="3338" width="7.7109375" style="160" customWidth="1"/>
    <col min="3339" max="3339" width="0.85546875" style="160" customWidth="1"/>
    <col min="3340" max="3340" width="1.42578125" style="160" customWidth="1"/>
    <col min="3341" max="3584" width="9.140625" style="160"/>
    <col min="3585" max="3585" width="2.28515625" style="160" customWidth="1"/>
    <col min="3586" max="3586" width="0" style="160" hidden="1" customWidth="1"/>
    <col min="3587" max="3587" width="11.7109375" style="160" customWidth="1"/>
    <col min="3588" max="3588" width="6.5703125" style="160" customWidth="1"/>
    <col min="3589" max="3589" width="60.140625" style="160" customWidth="1"/>
    <col min="3590" max="3590" width="7.42578125" style="160" customWidth="1"/>
    <col min="3591" max="3591" width="11.140625" style="160" customWidth="1"/>
    <col min="3592" max="3592" width="14.85546875" style="160" customWidth="1"/>
    <col min="3593" max="3593" width="35.28515625" style="160" customWidth="1"/>
    <col min="3594" max="3594" width="7.7109375" style="160" customWidth="1"/>
    <col min="3595" max="3595" width="0.85546875" style="160" customWidth="1"/>
    <col min="3596" max="3596" width="1.42578125" style="160" customWidth="1"/>
    <col min="3597" max="3840" width="9.140625" style="160"/>
    <col min="3841" max="3841" width="2.28515625" style="160" customWidth="1"/>
    <col min="3842" max="3842" width="0" style="160" hidden="1" customWidth="1"/>
    <col min="3843" max="3843" width="11.7109375" style="160" customWidth="1"/>
    <col min="3844" max="3844" width="6.5703125" style="160" customWidth="1"/>
    <col min="3845" max="3845" width="60.140625" style="160" customWidth="1"/>
    <col min="3846" max="3846" width="7.42578125" style="160" customWidth="1"/>
    <col min="3847" max="3847" width="11.140625" style="160" customWidth="1"/>
    <col min="3848" max="3848" width="14.85546875" style="160" customWidth="1"/>
    <col min="3849" max="3849" width="35.28515625" style="160" customWidth="1"/>
    <col min="3850" max="3850" width="7.7109375" style="160" customWidth="1"/>
    <col min="3851" max="3851" width="0.85546875" style="160" customWidth="1"/>
    <col min="3852" max="3852" width="1.42578125" style="160" customWidth="1"/>
    <col min="3853" max="4096" width="9.140625" style="160"/>
    <col min="4097" max="4097" width="2.28515625" style="160" customWidth="1"/>
    <col min="4098" max="4098" width="0" style="160" hidden="1" customWidth="1"/>
    <col min="4099" max="4099" width="11.7109375" style="160" customWidth="1"/>
    <col min="4100" max="4100" width="6.5703125" style="160" customWidth="1"/>
    <col min="4101" max="4101" width="60.140625" style="160" customWidth="1"/>
    <col min="4102" max="4102" width="7.42578125" style="160" customWidth="1"/>
    <col min="4103" max="4103" width="11.140625" style="160" customWidth="1"/>
    <col min="4104" max="4104" width="14.85546875" style="160" customWidth="1"/>
    <col min="4105" max="4105" width="35.28515625" style="160" customWidth="1"/>
    <col min="4106" max="4106" width="7.7109375" style="160" customWidth="1"/>
    <col min="4107" max="4107" width="0.85546875" style="160" customWidth="1"/>
    <col min="4108" max="4108" width="1.42578125" style="160" customWidth="1"/>
    <col min="4109" max="4352" width="9.140625" style="160"/>
    <col min="4353" max="4353" width="2.28515625" style="160" customWidth="1"/>
    <col min="4354" max="4354" width="0" style="160" hidden="1" customWidth="1"/>
    <col min="4355" max="4355" width="11.7109375" style="160" customWidth="1"/>
    <col min="4356" max="4356" width="6.5703125" style="160" customWidth="1"/>
    <col min="4357" max="4357" width="60.140625" style="160" customWidth="1"/>
    <col min="4358" max="4358" width="7.42578125" style="160" customWidth="1"/>
    <col min="4359" max="4359" width="11.140625" style="160" customWidth="1"/>
    <col min="4360" max="4360" width="14.85546875" style="160" customWidth="1"/>
    <col min="4361" max="4361" width="35.28515625" style="160" customWidth="1"/>
    <col min="4362" max="4362" width="7.7109375" style="160" customWidth="1"/>
    <col min="4363" max="4363" width="0.85546875" style="160" customWidth="1"/>
    <col min="4364" max="4364" width="1.42578125" style="160" customWidth="1"/>
    <col min="4365" max="4608" width="9.140625" style="160"/>
    <col min="4609" max="4609" width="2.28515625" style="160" customWidth="1"/>
    <col min="4610" max="4610" width="0" style="160" hidden="1" customWidth="1"/>
    <col min="4611" max="4611" width="11.7109375" style="160" customWidth="1"/>
    <col min="4612" max="4612" width="6.5703125" style="160" customWidth="1"/>
    <col min="4613" max="4613" width="60.140625" style="160" customWidth="1"/>
    <col min="4614" max="4614" width="7.42578125" style="160" customWidth="1"/>
    <col min="4615" max="4615" width="11.140625" style="160" customWidth="1"/>
    <col min="4616" max="4616" width="14.85546875" style="160" customWidth="1"/>
    <col min="4617" max="4617" width="35.28515625" style="160" customWidth="1"/>
    <col min="4618" max="4618" width="7.7109375" style="160" customWidth="1"/>
    <col min="4619" max="4619" width="0.85546875" style="160" customWidth="1"/>
    <col min="4620" max="4620" width="1.42578125" style="160" customWidth="1"/>
    <col min="4621" max="4864" width="9.140625" style="160"/>
    <col min="4865" max="4865" width="2.28515625" style="160" customWidth="1"/>
    <col min="4866" max="4866" width="0" style="160" hidden="1" customWidth="1"/>
    <col min="4867" max="4867" width="11.7109375" style="160" customWidth="1"/>
    <col min="4868" max="4868" width="6.5703125" style="160" customWidth="1"/>
    <col min="4869" max="4869" width="60.140625" style="160" customWidth="1"/>
    <col min="4870" max="4870" width="7.42578125" style="160" customWidth="1"/>
    <col min="4871" max="4871" width="11.140625" style="160" customWidth="1"/>
    <col min="4872" max="4872" width="14.85546875" style="160" customWidth="1"/>
    <col min="4873" max="4873" width="35.28515625" style="160" customWidth="1"/>
    <col min="4874" max="4874" width="7.7109375" style="160" customWidth="1"/>
    <col min="4875" max="4875" width="0.85546875" style="160" customWidth="1"/>
    <col min="4876" max="4876" width="1.42578125" style="160" customWidth="1"/>
    <col min="4877" max="5120" width="9.140625" style="160"/>
    <col min="5121" max="5121" width="2.28515625" style="160" customWidth="1"/>
    <col min="5122" max="5122" width="0" style="160" hidden="1" customWidth="1"/>
    <col min="5123" max="5123" width="11.7109375" style="160" customWidth="1"/>
    <col min="5124" max="5124" width="6.5703125" style="160" customWidth="1"/>
    <col min="5125" max="5125" width="60.140625" style="160" customWidth="1"/>
    <col min="5126" max="5126" width="7.42578125" style="160" customWidth="1"/>
    <col min="5127" max="5127" width="11.140625" style="160" customWidth="1"/>
    <col min="5128" max="5128" width="14.85546875" style="160" customWidth="1"/>
    <col min="5129" max="5129" width="35.28515625" style="160" customWidth="1"/>
    <col min="5130" max="5130" width="7.7109375" style="160" customWidth="1"/>
    <col min="5131" max="5131" width="0.85546875" style="160" customWidth="1"/>
    <col min="5132" max="5132" width="1.42578125" style="160" customWidth="1"/>
    <col min="5133" max="5376" width="9.140625" style="160"/>
    <col min="5377" max="5377" width="2.28515625" style="160" customWidth="1"/>
    <col min="5378" max="5378" width="0" style="160" hidden="1" customWidth="1"/>
    <col min="5379" max="5379" width="11.7109375" style="160" customWidth="1"/>
    <col min="5380" max="5380" width="6.5703125" style="160" customWidth="1"/>
    <col min="5381" max="5381" width="60.140625" style="160" customWidth="1"/>
    <col min="5382" max="5382" width="7.42578125" style="160" customWidth="1"/>
    <col min="5383" max="5383" width="11.140625" style="160" customWidth="1"/>
    <col min="5384" max="5384" width="14.85546875" style="160" customWidth="1"/>
    <col min="5385" max="5385" width="35.28515625" style="160" customWidth="1"/>
    <col min="5386" max="5386" width="7.7109375" style="160" customWidth="1"/>
    <col min="5387" max="5387" width="0.85546875" style="160" customWidth="1"/>
    <col min="5388" max="5388" width="1.42578125" style="160" customWidth="1"/>
    <col min="5389" max="5632" width="9.140625" style="160"/>
    <col min="5633" max="5633" width="2.28515625" style="160" customWidth="1"/>
    <col min="5634" max="5634" width="0" style="160" hidden="1" customWidth="1"/>
    <col min="5635" max="5635" width="11.7109375" style="160" customWidth="1"/>
    <col min="5636" max="5636" width="6.5703125" style="160" customWidth="1"/>
    <col min="5637" max="5637" width="60.140625" style="160" customWidth="1"/>
    <col min="5638" max="5638" width="7.42578125" style="160" customWidth="1"/>
    <col min="5639" max="5639" width="11.140625" style="160" customWidth="1"/>
    <col min="5640" max="5640" width="14.85546875" style="160" customWidth="1"/>
    <col min="5641" max="5641" width="35.28515625" style="160" customWidth="1"/>
    <col min="5642" max="5642" width="7.7109375" style="160" customWidth="1"/>
    <col min="5643" max="5643" width="0.85546875" style="160" customWidth="1"/>
    <col min="5644" max="5644" width="1.42578125" style="160" customWidth="1"/>
    <col min="5645" max="5888" width="9.140625" style="160"/>
    <col min="5889" max="5889" width="2.28515625" style="160" customWidth="1"/>
    <col min="5890" max="5890" width="0" style="160" hidden="1" customWidth="1"/>
    <col min="5891" max="5891" width="11.7109375" style="160" customWidth="1"/>
    <col min="5892" max="5892" width="6.5703125" style="160" customWidth="1"/>
    <col min="5893" max="5893" width="60.140625" style="160" customWidth="1"/>
    <col min="5894" max="5894" width="7.42578125" style="160" customWidth="1"/>
    <col min="5895" max="5895" width="11.140625" style="160" customWidth="1"/>
    <col min="5896" max="5896" width="14.85546875" style="160" customWidth="1"/>
    <col min="5897" max="5897" width="35.28515625" style="160" customWidth="1"/>
    <col min="5898" max="5898" width="7.7109375" style="160" customWidth="1"/>
    <col min="5899" max="5899" width="0.85546875" style="160" customWidth="1"/>
    <col min="5900" max="5900" width="1.42578125" style="160" customWidth="1"/>
    <col min="5901" max="6144" width="9.140625" style="160"/>
    <col min="6145" max="6145" width="2.28515625" style="160" customWidth="1"/>
    <col min="6146" max="6146" width="0" style="160" hidden="1" customWidth="1"/>
    <col min="6147" max="6147" width="11.7109375" style="160" customWidth="1"/>
    <col min="6148" max="6148" width="6.5703125" style="160" customWidth="1"/>
    <col min="6149" max="6149" width="60.140625" style="160" customWidth="1"/>
    <col min="6150" max="6150" width="7.42578125" style="160" customWidth="1"/>
    <col min="6151" max="6151" width="11.140625" style="160" customWidth="1"/>
    <col min="6152" max="6152" width="14.85546875" style="160" customWidth="1"/>
    <col min="6153" max="6153" width="35.28515625" style="160" customWidth="1"/>
    <col min="6154" max="6154" width="7.7109375" style="160" customWidth="1"/>
    <col min="6155" max="6155" width="0.85546875" style="160" customWidth="1"/>
    <col min="6156" max="6156" width="1.42578125" style="160" customWidth="1"/>
    <col min="6157" max="6400" width="9.140625" style="160"/>
    <col min="6401" max="6401" width="2.28515625" style="160" customWidth="1"/>
    <col min="6402" max="6402" width="0" style="160" hidden="1" customWidth="1"/>
    <col min="6403" max="6403" width="11.7109375" style="160" customWidth="1"/>
    <col min="6404" max="6404" width="6.5703125" style="160" customWidth="1"/>
    <col min="6405" max="6405" width="60.140625" style="160" customWidth="1"/>
    <col min="6406" max="6406" width="7.42578125" style="160" customWidth="1"/>
    <col min="6407" max="6407" width="11.140625" style="160" customWidth="1"/>
    <col min="6408" max="6408" width="14.85546875" style="160" customWidth="1"/>
    <col min="6409" max="6409" width="35.28515625" style="160" customWidth="1"/>
    <col min="6410" max="6410" width="7.7109375" style="160" customWidth="1"/>
    <col min="6411" max="6411" width="0.85546875" style="160" customWidth="1"/>
    <col min="6412" max="6412" width="1.42578125" style="160" customWidth="1"/>
    <col min="6413" max="6656" width="9.140625" style="160"/>
    <col min="6657" max="6657" width="2.28515625" style="160" customWidth="1"/>
    <col min="6658" max="6658" width="0" style="160" hidden="1" customWidth="1"/>
    <col min="6659" max="6659" width="11.7109375" style="160" customWidth="1"/>
    <col min="6660" max="6660" width="6.5703125" style="160" customWidth="1"/>
    <col min="6661" max="6661" width="60.140625" style="160" customWidth="1"/>
    <col min="6662" max="6662" width="7.42578125" style="160" customWidth="1"/>
    <col min="6663" max="6663" width="11.140625" style="160" customWidth="1"/>
    <col min="6664" max="6664" width="14.85546875" style="160" customWidth="1"/>
    <col min="6665" max="6665" width="35.28515625" style="160" customWidth="1"/>
    <col min="6666" max="6666" width="7.7109375" style="160" customWidth="1"/>
    <col min="6667" max="6667" width="0.85546875" style="160" customWidth="1"/>
    <col min="6668" max="6668" width="1.42578125" style="160" customWidth="1"/>
    <col min="6669" max="6912" width="9.140625" style="160"/>
    <col min="6913" max="6913" width="2.28515625" style="160" customWidth="1"/>
    <col min="6914" max="6914" width="0" style="160" hidden="1" customWidth="1"/>
    <col min="6915" max="6915" width="11.7109375" style="160" customWidth="1"/>
    <col min="6916" max="6916" width="6.5703125" style="160" customWidth="1"/>
    <col min="6917" max="6917" width="60.140625" style="160" customWidth="1"/>
    <col min="6918" max="6918" width="7.42578125" style="160" customWidth="1"/>
    <col min="6919" max="6919" width="11.140625" style="160" customWidth="1"/>
    <col min="6920" max="6920" width="14.85546875" style="160" customWidth="1"/>
    <col min="6921" max="6921" width="35.28515625" style="160" customWidth="1"/>
    <col min="6922" max="6922" width="7.7109375" style="160" customWidth="1"/>
    <col min="6923" max="6923" width="0.85546875" style="160" customWidth="1"/>
    <col min="6924" max="6924" width="1.42578125" style="160" customWidth="1"/>
    <col min="6925" max="7168" width="9.140625" style="160"/>
    <col min="7169" max="7169" width="2.28515625" style="160" customWidth="1"/>
    <col min="7170" max="7170" width="0" style="160" hidden="1" customWidth="1"/>
    <col min="7171" max="7171" width="11.7109375" style="160" customWidth="1"/>
    <col min="7172" max="7172" width="6.5703125" style="160" customWidth="1"/>
    <col min="7173" max="7173" width="60.140625" style="160" customWidth="1"/>
    <col min="7174" max="7174" width="7.42578125" style="160" customWidth="1"/>
    <col min="7175" max="7175" width="11.140625" style="160" customWidth="1"/>
    <col min="7176" max="7176" width="14.85546875" style="160" customWidth="1"/>
    <col min="7177" max="7177" width="35.28515625" style="160" customWidth="1"/>
    <col min="7178" max="7178" width="7.7109375" style="160" customWidth="1"/>
    <col min="7179" max="7179" width="0.85546875" style="160" customWidth="1"/>
    <col min="7180" max="7180" width="1.42578125" style="160" customWidth="1"/>
    <col min="7181" max="7424" width="9.140625" style="160"/>
    <col min="7425" max="7425" width="2.28515625" style="160" customWidth="1"/>
    <col min="7426" max="7426" width="0" style="160" hidden="1" customWidth="1"/>
    <col min="7427" max="7427" width="11.7109375" style="160" customWidth="1"/>
    <col min="7428" max="7428" width="6.5703125" style="160" customWidth="1"/>
    <col min="7429" max="7429" width="60.140625" style="160" customWidth="1"/>
    <col min="7430" max="7430" width="7.42578125" style="160" customWidth="1"/>
    <col min="7431" max="7431" width="11.140625" style="160" customWidth="1"/>
    <col min="7432" max="7432" width="14.85546875" style="160" customWidth="1"/>
    <col min="7433" max="7433" width="35.28515625" style="160" customWidth="1"/>
    <col min="7434" max="7434" width="7.7109375" style="160" customWidth="1"/>
    <col min="7435" max="7435" width="0.85546875" style="160" customWidth="1"/>
    <col min="7436" max="7436" width="1.42578125" style="160" customWidth="1"/>
    <col min="7437" max="7680" width="9.140625" style="160"/>
    <col min="7681" max="7681" width="2.28515625" style="160" customWidth="1"/>
    <col min="7682" max="7682" width="0" style="160" hidden="1" customWidth="1"/>
    <col min="7683" max="7683" width="11.7109375" style="160" customWidth="1"/>
    <col min="7684" max="7684" width="6.5703125" style="160" customWidth="1"/>
    <col min="7685" max="7685" width="60.140625" style="160" customWidth="1"/>
    <col min="7686" max="7686" width="7.42578125" style="160" customWidth="1"/>
    <col min="7687" max="7687" width="11.140625" style="160" customWidth="1"/>
    <col min="7688" max="7688" width="14.85546875" style="160" customWidth="1"/>
    <col min="7689" max="7689" width="35.28515625" style="160" customWidth="1"/>
    <col min="7690" max="7690" width="7.7109375" style="160" customWidth="1"/>
    <col min="7691" max="7691" width="0.85546875" style="160" customWidth="1"/>
    <col min="7692" max="7692" width="1.42578125" style="160" customWidth="1"/>
    <col min="7693" max="7936" width="9.140625" style="160"/>
    <col min="7937" max="7937" width="2.28515625" style="160" customWidth="1"/>
    <col min="7938" max="7938" width="0" style="160" hidden="1" customWidth="1"/>
    <col min="7939" max="7939" width="11.7109375" style="160" customWidth="1"/>
    <col min="7940" max="7940" width="6.5703125" style="160" customWidth="1"/>
    <col min="7941" max="7941" width="60.140625" style="160" customWidth="1"/>
    <col min="7942" max="7942" width="7.42578125" style="160" customWidth="1"/>
    <col min="7943" max="7943" width="11.140625" style="160" customWidth="1"/>
    <col min="7944" max="7944" width="14.85546875" style="160" customWidth="1"/>
    <col min="7945" max="7945" width="35.28515625" style="160" customWidth="1"/>
    <col min="7946" max="7946" width="7.7109375" style="160" customWidth="1"/>
    <col min="7947" max="7947" width="0.85546875" style="160" customWidth="1"/>
    <col min="7948" max="7948" width="1.42578125" style="160" customWidth="1"/>
    <col min="7949" max="8192" width="9.140625" style="160"/>
    <col min="8193" max="8193" width="2.28515625" style="160" customWidth="1"/>
    <col min="8194" max="8194" width="0" style="160" hidden="1" customWidth="1"/>
    <col min="8195" max="8195" width="11.7109375" style="160" customWidth="1"/>
    <col min="8196" max="8196" width="6.5703125" style="160" customWidth="1"/>
    <col min="8197" max="8197" width="60.140625" style="160" customWidth="1"/>
    <col min="8198" max="8198" width="7.42578125" style="160" customWidth="1"/>
    <col min="8199" max="8199" width="11.140625" style="160" customWidth="1"/>
    <col min="8200" max="8200" width="14.85546875" style="160" customWidth="1"/>
    <col min="8201" max="8201" width="35.28515625" style="160" customWidth="1"/>
    <col min="8202" max="8202" width="7.7109375" style="160" customWidth="1"/>
    <col min="8203" max="8203" width="0.85546875" style="160" customWidth="1"/>
    <col min="8204" max="8204" width="1.42578125" style="160" customWidth="1"/>
    <col min="8205" max="8448" width="9.140625" style="160"/>
    <col min="8449" max="8449" width="2.28515625" style="160" customWidth="1"/>
    <col min="8450" max="8450" width="0" style="160" hidden="1" customWidth="1"/>
    <col min="8451" max="8451" width="11.7109375" style="160" customWidth="1"/>
    <col min="8452" max="8452" width="6.5703125" style="160" customWidth="1"/>
    <col min="8453" max="8453" width="60.140625" style="160" customWidth="1"/>
    <col min="8454" max="8454" width="7.42578125" style="160" customWidth="1"/>
    <col min="8455" max="8455" width="11.140625" style="160" customWidth="1"/>
    <col min="8456" max="8456" width="14.85546875" style="160" customWidth="1"/>
    <col min="8457" max="8457" width="35.28515625" style="160" customWidth="1"/>
    <col min="8458" max="8458" width="7.7109375" style="160" customWidth="1"/>
    <col min="8459" max="8459" width="0.85546875" style="160" customWidth="1"/>
    <col min="8460" max="8460" width="1.42578125" style="160" customWidth="1"/>
    <col min="8461" max="8704" width="9.140625" style="160"/>
    <col min="8705" max="8705" width="2.28515625" style="160" customWidth="1"/>
    <col min="8706" max="8706" width="0" style="160" hidden="1" customWidth="1"/>
    <col min="8707" max="8707" width="11.7109375" style="160" customWidth="1"/>
    <col min="8708" max="8708" width="6.5703125" style="160" customWidth="1"/>
    <col min="8709" max="8709" width="60.140625" style="160" customWidth="1"/>
    <col min="8710" max="8710" width="7.42578125" style="160" customWidth="1"/>
    <col min="8711" max="8711" width="11.140625" style="160" customWidth="1"/>
    <col min="8712" max="8712" width="14.85546875" style="160" customWidth="1"/>
    <col min="8713" max="8713" width="35.28515625" style="160" customWidth="1"/>
    <col min="8714" max="8714" width="7.7109375" style="160" customWidth="1"/>
    <col min="8715" max="8715" width="0.85546875" style="160" customWidth="1"/>
    <col min="8716" max="8716" width="1.42578125" style="160" customWidth="1"/>
    <col min="8717" max="8960" width="9.140625" style="160"/>
    <col min="8961" max="8961" width="2.28515625" style="160" customWidth="1"/>
    <col min="8962" max="8962" width="0" style="160" hidden="1" customWidth="1"/>
    <col min="8963" max="8963" width="11.7109375" style="160" customWidth="1"/>
    <col min="8964" max="8964" width="6.5703125" style="160" customWidth="1"/>
    <col min="8965" max="8965" width="60.140625" style="160" customWidth="1"/>
    <col min="8966" max="8966" width="7.42578125" style="160" customWidth="1"/>
    <col min="8967" max="8967" width="11.140625" style="160" customWidth="1"/>
    <col min="8968" max="8968" width="14.85546875" style="160" customWidth="1"/>
    <col min="8969" max="8969" width="35.28515625" style="160" customWidth="1"/>
    <col min="8970" max="8970" width="7.7109375" style="160" customWidth="1"/>
    <col min="8971" max="8971" width="0.85546875" style="160" customWidth="1"/>
    <col min="8972" max="8972" width="1.42578125" style="160" customWidth="1"/>
    <col min="8973" max="9216" width="9.140625" style="160"/>
    <col min="9217" max="9217" width="2.28515625" style="160" customWidth="1"/>
    <col min="9218" max="9218" width="0" style="160" hidden="1" customWidth="1"/>
    <col min="9219" max="9219" width="11.7109375" style="160" customWidth="1"/>
    <col min="9220" max="9220" width="6.5703125" style="160" customWidth="1"/>
    <col min="9221" max="9221" width="60.140625" style="160" customWidth="1"/>
    <col min="9222" max="9222" width="7.42578125" style="160" customWidth="1"/>
    <col min="9223" max="9223" width="11.140625" style="160" customWidth="1"/>
    <col min="9224" max="9224" width="14.85546875" style="160" customWidth="1"/>
    <col min="9225" max="9225" width="35.28515625" style="160" customWidth="1"/>
    <col min="9226" max="9226" width="7.7109375" style="160" customWidth="1"/>
    <col min="9227" max="9227" width="0.85546875" style="160" customWidth="1"/>
    <col min="9228" max="9228" width="1.42578125" style="160" customWidth="1"/>
    <col min="9229" max="9472" width="9.140625" style="160"/>
    <col min="9473" max="9473" width="2.28515625" style="160" customWidth="1"/>
    <col min="9474" max="9474" width="0" style="160" hidden="1" customWidth="1"/>
    <col min="9475" max="9475" width="11.7109375" style="160" customWidth="1"/>
    <col min="9476" max="9476" width="6.5703125" style="160" customWidth="1"/>
    <col min="9477" max="9477" width="60.140625" style="160" customWidth="1"/>
    <col min="9478" max="9478" width="7.42578125" style="160" customWidth="1"/>
    <col min="9479" max="9479" width="11.140625" style="160" customWidth="1"/>
    <col min="9480" max="9480" width="14.85546875" style="160" customWidth="1"/>
    <col min="9481" max="9481" width="35.28515625" style="160" customWidth="1"/>
    <col min="9482" max="9482" width="7.7109375" style="160" customWidth="1"/>
    <col min="9483" max="9483" width="0.85546875" style="160" customWidth="1"/>
    <col min="9484" max="9484" width="1.42578125" style="160" customWidth="1"/>
    <col min="9485" max="9728" width="9.140625" style="160"/>
    <col min="9729" max="9729" width="2.28515625" style="160" customWidth="1"/>
    <col min="9730" max="9730" width="0" style="160" hidden="1" customWidth="1"/>
    <col min="9731" max="9731" width="11.7109375" style="160" customWidth="1"/>
    <col min="9732" max="9732" width="6.5703125" style="160" customWidth="1"/>
    <col min="9733" max="9733" width="60.140625" style="160" customWidth="1"/>
    <col min="9734" max="9734" width="7.42578125" style="160" customWidth="1"/>
    <col min="9735" max="9735" width="11.140625" style="160" customWidth="1"/>
    <col min="9736" max="9736" width="14.85546875" style="160" customWidth="1"/>
    <col min="9737" max="9737" width="35.28515625" style="160" customWidth="1"/>
    <col min="9738" max="9738" width="7.7109375" style="160" customWidth="1"/>
    <col min="9739" max="9739" width="0.85546875" style="160" customWidth="1"/>
    <col min="9740" max="9740" width="1.42578125" style="160" customWidth="1"/>
    <col min="9741" max="9984" width="9.140625" style="160"/>
    <col min="9985" max="9985" width="2.28515625" style="160" customWidth="1"/>
    <col min="9986" max="9986" width="0" style="160" hidden="1" customWidth="1"/>
    <col min="9987" max="9987" width="11.7109375" style="160" customWidth="1"/>
    <col min="9988" max="9988" width="6.5703125" style="160" customWidth="1"/>
    <col min="9989" max="9989" width="60.140625" style="160" customWidth="1"/>
    <col min="9990" max="9990" width="7.42578125" style="160" customWidth="1"/>
    <col min="9991" max="9991" width="11.140625" style="160" customWidth="1"/>
    <col min="9992" max="9992" width="14.85546875" style="160" customWidth="1"/>
    <col min="9993" max="9993" width="35.28515625" style="160" customWidth="1"/>
    <col min="9994" max="9994" width="7.7109375" style="160" customWidth="1"/>
    <col min="9995" max="9995" width="0.85546875" style="160" customWidth="1"/>
    <col min="9996" max="9996" width="1.42578125" style="160" customWidth="1"/>
    <col min="9997" max="10240" width="9.140625" style="160"/>
    <col min="10241" max="10241" width="2.28515625" style="160" customWidth="1"/>
    <col min="10242" max="10242" width="0" style="160" hidden="1" customWidth="1"/>
    <col min="10243" max="10243" width="11.7109375" style="160" customWidth="1"/>
    <col min="10244" max="10244" width="6.5703125" style="160" customWidth="1"/>
    <col min="10245" max="10245" width="60.140625" style="160" customWidth="1"/>
    <col min="10246" max="10246" width="7.42578125" style="160" customWidth="1"/>
    <col min="10247" max="10247" width="11.140625" style="160" customWidth="1"/>
    <col min="10248" max="10248" width="14.85546875" style="160" customWidth="1"/>
    <col min="10249" max="10249" width="35.28515625" style="160" customWidth="1"/>
    <col min="10250" max="10250" width="7.7109375" style="160" customWidth="1"/>
    <col min="10251" max="10251" width="0.85546875" style="160" customWidth="1"/>
    <col min="10252" max="10252" width="1.42578125" style="160" customWidth="1"/>
    <col min="10253" max="10496" width="9.140625" style="160"/>
    <col min="10497" max="10497" width="2.28515625" style="160" customWidth="1"/>
    <col min="10498" max="10498" width="0" style="160" hidden="1" customWidth="1"/>
    <col min="10499" max="10499" width="11.7109375" style="160" customWidth="1"/>
    <col min="10500" max="10500" width="6.5703125" style="160" customWidth="1"/>
    <col min="10501" max="10501" width="60.140625" style="160" customWidth="1"/>
    <col min="10502" max="10502" width="7.42578125" style="160" customWidth="1"/>
    <col min="10503" max="10503" width="11.140625" style="160" customWidth="1"/>
    <col min="10504" max="10504" width="14.85546875" style="160" customWidth="1"/>
    <col min="10505" max="10505" width="35.28515625" style="160" customWidth="1"/>
    <col min="10506" max="10506" width="7.7109375" style="160" customWidth="1"/>
    <col min="10507" max="10507" width="0.85546875" style="160" customWidth="1"/>
    <col min="10508" max="10508" width="1.42578125" style="160" customWidth="1"/>
    <col min="10509" max="10752" width="9.140625" style="160"/>
    <col min="10753" max="10753" width="2.28515625" style="160" customWidth="1"/>
    <col min="10754" max="10754" width="0" style="160" hidden="1" customWidth="1"/>
    <col min="10755" max="10755" width="11.7109375" style="160" customWidth="1"/>
    <col min="10756" max="10756" width="6.5703125" style="160" customWidth="1"/>
    <col min="10757" max="10757" width="60.140625" style="160" customWidth="1"/>
    <col min="10758" max="10758" width="7.42578125" style="160" customWidth="1"/>
    <col min="10759" max="10759" width="11.140625" style="160" customWidth="1"/>
    <col min="10760" max="10760" width="14.85546875" style="160" customWidth="1"/>
    <col min="10761" max="10761" width="35.28515625" style="160" customWidth="1"/>
    <col min="10762" max="10762" width="7.7109375" style="160" customWidth="1"/>
    <col min="10763" max="10763" width="0.85546875" style="160" customWidth="1"/>
    <col min="10764" max="10764" width="1.42578125" style="160" customWidth="1"/>
    <col min="10765" max="11008" width="9.140625" style="160"/>
    <col min="11009" max="11009" width="2.28515625" style="160" customWidth="1"/>
    <col min="11010" max="11010" width="0" style="160" hidden="1" customWidth="1"/>
    <col min="11011" max="11011" width="11.7109375" style="160" customWidth="1"/>
    <col min="11012" max="11012" width="6.5703125" style="160" customWidth="1"/>
    <col min="11013" max="11013" width="60.140625" style="160" customWidth="1"/>
    <col min="11014" max="11014" width="7.42578125" style="160" customWidth="1"/>
    <col min="11015" max="11015" width="11.140625" style="160" customWidth="1"/>
    <col min="11016" max="11016" width="14.85546875" style="160" customWidth="1"/>
    <col min="11017" max="11017" width="35.28515625" style="160" customWidth="1"/>
    <col min="11018" max="11018" width="7.7109375" style="160" customWidth="1"/>
    <col min="11019" max="11019" width="0.85546875" style="160" customWidth="1"/>
    <col min="11020" max="11020" width="1.42578125" style="160" customWidth="1"/>
    <col min="11021" max="11264" width="9.140625" style="160"/>
    <col min="11265" max="11265" width="2.28515625" style="160" customWidth="1"/>
    <col min="11266" max="11266" width="0" style="160" hidden="1" customWidth="1"/>
    <col min="11267" max="11267" width="11.7109375" style="160" customWidth="1"/>
    <col min="11268" max="11268" width="6.5703125" style="160" customWidth="1"/>
    <col min="11269" max="11269" width="60.140625" style="160" customWidth="1"/>
    <col min="11270" max="11270" width="7.42578125" style="160" customWidth="1"/>
    <col min="11271" max="11271" width="11.140625" style="160" customWidth="1"/>
    <col min="11272" max="11272" width="14.85546875" style="160" customWidth="1"/>
    <col min="11273" max="11273" width="35.28515625" style="160" customWidth="1"/>
    <col min="11274" max="11274" width="7.7109375" style="160" customWidth="1"/>
    <col min="11275" max="11275" width="0.85546875" style="160" customWidth="1"/>
    <col min="11276" max="11276" width="1.42578125" style="160" customWidth="1"/>
    <col min="11277" max="11520" width="9.140625" style="160"/>
    <col min="11521" max="11521" width="2.28515625" style="160" customWidth="1"/>
    <col min="11522" max="11522" width="0" style="160" hidden="1" customWidth="1"/>
    <col min="11523" max="11523" width="11.7109375" style="160" customWidth="1"/>
    <col min="11524" max="11524" width="6.5703125" style="160" customWidth="1"/>
    <col min="11525" max="11525" width="60.140625" style="160" customWidth="1"/>
    <col min="11526" max="11526" width="7.42578125" style="160" customWidth="1"/>
    <col min="11527" max="11527" width="11.140625" style="160" customWidth="1"/>
    <col min="11528" max="11528" width="14.85546875" style="160" customWidth="1"/>
    <col min="11529" max="11529" width="35.28515625" style="160" customWidth="1"/>
    <col min="11530" max="11530" width="7.7109375" style="160" customWidth="1"/>
    <col min="11531" max="11531" width="0.85546875" style="160" customWidth="1"/>
    <col min="11532" max="11532" width="1.42578125" style="160" customWidth="1"/>
    <col min="11533" max="11776" width="9.140625" style="160"/>
    <col min="11777" max="11777" width="2.28515625" style="160" customWidth="1"/>
    <col min="11778" max="11778" width="0" style="160" hidden="1" customWidth="1"/>
    <col min="11779" max="11779" width="11.7109375" style="160" customWidth="1"/>
    <col min="11780" max="11780" width="6.5703125" style="160" customWidth="1"/>
    <col min="11781" max="11781" width="60.140625" style="160" customWidth="1"/>
    <col min="11782" max="11782" width="7.42578125" style="160" customWidth="1"/>
    <col min="11783" max="11783" width="11.140625" style="160" customWidth="1"/>
    <col min="11784" max="11784" width="14.85546875" style="160" customWidth="1"/>
    <col min="11785" max="11785" width="35.28515625" style="160" customWidth="1"/>
    <col min="11786" max="11786" width="7.7109375" style="160" customWidth="1"/>
    <col min="11787" max="11787" width="0.85546875" style="160" customWidth="1"/>
    <col min="11788" max="11788" width="1.42578125" style="160" customWidth="1"/>
    <col min="11789" max="12032" width="9.140625" style="160"/>
    <col min="12033" max="12033" width="2.28515625" style="160" customWidth="1"/>
    <col min="12034" max="12034" width="0" style="160" hidden="1" customWidth="1"/>
    <col min="12035" max="12035" width="11.7109375" style="160" customWidth="1"/>
    <col min="12036" max="12036" width="6.5703125" style="160" customWidth="1"/>
    <col min="12037" max="12037" width="60.140625" style="160" customWidth="1"/>
    <col min="12038" max="12038" width="7.42578125" style="160" customWidth="1"/>
    <col min="12039" max="12039" width="11.140625" style="160" customWidth="1"/>
    <col min="12040" max="12040" width="14.85546875" style="160" customWidth="1"/>
    <col min="12041" max="12041" width="35.28515625" style="160" customWidth="1"/>
    <col min="12042" max="12042" width="7.7109375" style="160" customWidth="1"/>
    <col min="12043" max="12043" width="0.85546875" style="160" customWidth="1"/>
    <col min="12044" max="12044" width="1.42578125" style="160" customWidth="1"/>
    <col min="12045" max="12288" width="9.140625" style="160"/>
    <col min="12289" max="12289" width="2.28515625" style="160" customWidth="1"/>
    <col min="12290" max="12290" width="0" style="160" hidden="1" customWidth="1"/>
    <col min="12291" max="12291" width="11.7109375" style="160" customWidth="1"/>
    <col min="12292" max="12292" width="6.5703125" style="160" customWidth="1"/>
    <col min="12293" max="12293" width="60.140625" style="160" customWidth="1"/>
    <col min="12294" max="12294" width="7.42578125" style="160" customWidth="1"/>
    <col min="12295" max="12295" width="11.140625" style="160" customWidth="1"/>
    <col min="12296" max="12296" width="14.85546875" style="160" customWidth="1"/>
    <col min="12297" max="12297" width="35.28515625" style="160" customWidth="1"/>
    <col min="12298" max="12298" width="7.7109375" style="160" customWidth="1"/>
    <col min="12299" max="12299" width="0.85546875" style="160" customWidth="1"/>
    <col min="12300" max="12300" width="1.42578125" style="160" customWidth="1"/>
    <col min="12301" max="12544" width="9.140625" style="160"/>
    <col min="12545" max="12545" width="2.28515625" style="160" customWidth="1"/>
    <col min="12546" max="12546" width="0" style="160" hidden="1" customWidth="1"/>
    <col min="12547" max="12547" width="11.7109375" style="160" customWidth="1"/>
    <col min="12548" max="12548" width="6.5703125" style="160" customWidth="1"/>
    <col min="12549" max="12549" width="60.140625" style="160" customWidth="1"/>
    <col min="12550" max="12550" width="7.42578125" style="160" customWidth="1"/>
    <col min="12551" max="12551" width="11.140625" style="160" customWidth="1"/>
    <col min="12552" max="12552" width="14.85546875" style="160" customWidth="1"/>
    <col min="12553" max="12553" width="35.28515625" style="160" customWidth="1"/>
    <col min="12554" max="12554" width="7.7109375" style="160" customWidth="1"/>
    <col min="12555" max="12555" width="0.85546875" style="160" customWidth="1"/>
    <col min="12556" max="12556" width="1.42578125" style="160" customWidth="1"/>
    <col min="12557" max="12800" width="9.140625" style="160"/>
    <col min="12801" max="12801" width="2.28515625" style="160" customWidth="1"/>
    <col min="12802" max="12802" width="0" style="160" hidden="1" customWidth="1"/>
    <col min="12803" max="12803" width="11.7109375" style="160" customWidth="1"/>
    <col min="12804" max="12804" width="6.5703125" style="160" customWidth="1"/>
    <col min="12805" max="12805" width="60.140625" style="160" customWidth="1"/>
    <col min="12806" max="12806" width="7.42578125" style="160" customWidth="1"/>
    <col min="12807" max="12807" width="11.140625" style="160" customWidth="1"/>
    <col min="12808" max="12808" width="14.85546875" style="160" customWidth="1"/>
    <col min="12809" max="12809" width="35.28515625" style="160" customWidth="1"/>
    <col min="12810" max="12810" width="7.7109375" style="160" customWidth="1"/>
    <col min="12811" max="12811" width="0.85546875" style="160" customWidth="1"/>
    <col min="12812" max="12812" width="1.42578125" style="160" customWidth="1"/>
    <col min="12813" max="13056" width="9.140625" style="160"/>
    <col min="13057" max="13057" width="2.28515625" style="160" customWidth="1"/>
    <col min="13058" max="13058" width="0" style="160" hidden="1" customWidth="1"/>
    <col min="13059" max="13059" width="11.7109375" style="160" customWidth="1"/>
    <col min="13060" max="13060" width="6.5703125" style="160" customWidth="1"/>
    <col min="13061" max="13061" width="60.140625" style="160" customWidth="1"/>
    <col min="13062" max="13062" width="7.42578125" style="160" customWidth="1"/>
    <col min="13063" max="13063" width="11.140625" style="160" customWidth="1"/>
    <col min="13064" max="13064" width="14.85546875" style="160" customWidth="1"/>
    <col min="13065" max="13065" width="35.28515625" style="160" customWidth="1"/>
    <col min="13066" max="13066" width="7.7109375" style="160" customWidth="1"/>
    <col min="13067" max="13067" width="0.85546875" style="160" customWidth="1"/>
    <col min="13068" max="13068" width="1.42578125" style="160" customWidth="1"/>
    <col min="13069" max="13312" width="9.140625" style="160"/>
    <col min="13313" max="13313" width="2.28515625" style="160" customWidth="1"/>
    <col min="13314" max="13314" width="0" style="160" hidden="1" customWidth="1"/>
    <col min="13315" max="13315" width="11.7109375" style="160" customWidth="1"/>
    <col min="13316" max="13316" width="6.5703125" style="160" customWidth="1"/>
    <col min="13317" max="13317" width="60.140625" style="160" customWidth="1"/>
    <col min="13318" max="13318" width="7.42578125" style="160" customWidth="1"/>
    <col min="13319" max="13319" width="11.140625" style="160" customWidth="1"/>
    <col min="13320" max="13320" width="14.85546875" style="160" customWidth="1"/>
    <col min="13321" max="13321" width="35.28515625" style="160" customWidth="1"/>
    <col min="13322" max="13322" width="7.7109375" style="160" customWidth="1"/>
    <col min="13323" max="13323" width="0.85546875" style="160" customWidth="1"/>
    <col min="13324" max="13324" width="1.42578125" style="160" customWidth="1"/>
    <col min="13325" max="13568" width="9.140625" style="160"/>
    <col min="13569" max="13569" width="2.28515625" style="160" customWidth="1"/>
    <col min="13570" max="13570" width="0" style="160" hidden="1" customWidth="1"/>
    <col min="13571" max="13571" width="11.7109375" style="160" customWidth="1"/>
    <col min="13572" max="13572" width="6.5703125" style="160" customWidth="1"/>
    <col min="13573" max="13573" width="60.140625" style="160" customWidth="1"/>
    <col min="13574" max="13574" width="7.42578125" style="160" customWidth="1"/>
    <col min="13575" max="13575" width="11.140625" style="160" customWidth="1"/>
    <col min="13576" max="13576" width="14.85546875" style="160" customWidth="1"/>
    <col min="13577" max="13577" width="35.28515625" style="160" customWidth="1"/>
    <col min="13578" max="13578" width="7.7109375" style="160" customWidth="1"/>
    <col min="13579" max="13579" width="0.85546875" style="160" customWidth="1"/>
    <col min="13580" max="13580" width="1.42578125" style="160" customWidth="1"/>
    <col min="13581" max="13824" width="9.140625" style="160"/>
    <col min="13825" max="13825" width="2.28515625" style="160" customWidth="1"/>
    <col min="13826" max="13826" width="0" style="160" hidden="1" customWidth="1"/>
    <col min="13827" max="13827" width="11.7109375" style="160" customWidth="1"/>
    <col min="13828" max="13828" width="6.5703125" style="160" customWidth="1"/>
    <col min="13829" max="13829" width="60.140625" style="160" customWidth="1"/>
    <col min="13830" max="13830" width="7.42578125" style="160" customWidth="1"/>
    <col min="13831" max="13831" width="11.140625" style="160" customWidth="1"/>
    <col min="13832" max="13832" width="14.85546875" style="160" customWidth="1"/>
    <col min="13833" max="13833" width="35.28515625" style="160" customWidth="1"/>
    <col min="13834" max="13834" width="7.7109375" style="160" customWidth="1"/>
    <col min="13835" max="13835" width="0.85546875" style="160" customWidth="1"/>
    <col min="13836" max="13836" width="1.42578125" style="160" customWidth="1"/>
    <col min="13837" max="14080" width="9.140625" style="160"/>
    <col min="14081" max="14081" width="2.28515625" style="160" customWidth="1"/>
    <col min="14082" max="14082" width="0" style="160" hidden="1" customWidth="1"/>
    <col min="14083" max="14083" width="11.7109375" style="160" customWidth="1"/>
    <col min="14084" max="14084" width="6.5703125" style="160" customWidth="1"/>
    <col min="14085" max="14085" width="60.140625" style="160" customWidth="1"/>
    <col min="14086" max="14086" width="7.42578125" style="160" customWidth="1"/>
    <col min="14087" max="14087" width="11.140625" style="160" customWidth="1"/>
    <col min="14088" max="14088" width="14.85546875" style="160" customWidth="1"/>
    <col min="14089" max="14089" width="35.28515625" style="160" customWidth="1"/>
    <col min="14090" max="14090" width="7.7109375" style="160" customWidth="1"/>
    <col min="14091" max="14091" width="0.85546875" style="160" customWidth="1"/>
    <col min="14092" max="14092" width="1.42578125" style="160" customWidth="1"/>
    <col min="14093" max="14336" width="9.140625" style="160"/>
    <col min="14337" max="14337" width="2.28515625" style="160" customWidth="1"/>
    <col min="14338" max="14338" width="0" style="160" hidden="1" customWidth="1"/>
    <col min="14339" max="14339" width="11.7109375" style="160" customWidth="1"/>
    <col min="14340" max="14340" width="6.5703125" style="160" customWidth="1"/>
    <col min="14341" max="14341" width="60.140625" style="160" customWidth="1"/>
    <col min="14342" max="14342" width="7.42578125" style="160" customWidth="1"/>
    <col min="14343" max="14343" width="11.140625" style="160" customWidth="1"/>
    <col min="14344" max="14344" width="14.85546875" style="160" customWidth="1"/>
    <col min="14345" max="14345" width="35.28515625" style="160" customWidth="1"/>
    <col min="14346" max="14346" width="7.7109375" style="160" customWidth="1"/>
    <col min="14347" max="14347" width="0.85546875" style="160" customWidth="1"/>
    <col min="14348" max="14348" width="1.42578125" style="160" customWidth="1"/>
    <col min="14349" max="14592" width="9.140625" style="160"/>
    <col min="14593" max="14593" width="2.28515625" style="160" customWidth="1"/>
    <col min="14594" max="14594" width="0" style="160" hidden="1" customWidth="1"/>
    <col min="14595" max="14595" width="11.7109375" style="160" customWidth="1"/>
    <col min="14596" max="14596" width="6.5703125" style="160" customWidth="1"/>
    <col min="14597" max="14597" width="60.140625" style="160" customWidth="1"/>
    <col min="14598" max="14598" width="7.42578125" style="160" customWidth="1"/>
    <col min="14599" max="14599" width="11.140625" style="160" customWidth="1"/>
    <col min="14600" max="14600" width="14.85546875" style="160" customWidth="1"/>
    <col min="14601" max="14601" width="35.28515625" style="160" customWidth="1"/>
    <col min="14602" max="14602" width="7.7109375" style="160" customWidth="1"/>
    <col min="14603" max="14603" width="0.85546875" style="160" customWidth="1"/>
    <col min="14604" max="14604" width="1.42578125" style="160" customWidth="1"/>
    <col min="14605" max="14848" width="9.140625" style="160"/>
    <col min="14849" max="14849" width="2.28515625" style="160" customWidth="1"/>
    <col min="14850" max="14850" width="0" style="160" hidden="1" customWidth="1"/>
    <col min="14851" max="14851" width="11.7109375" style="160" customWidth="1"/>
    <col min="14852" max="14852" width="6.5703125" style="160" customWidth="1"/>
    <col min="14853" max="14853" width="60.140625" style="160" customWidth="1"/>
    <col min="14854" max="14854" width="7.42578125" style="160" customWidth="1"/>
    <col min="14855" max="14855" width="11.140625" style="160" customWidth="1"/>
    <col min="14856" max="14856" width="14.85546875" style="160" customWidth="1"/>
    <col min="14857" max="14857" width="35.28515625" style="160" customWidth="1"/>
    <col min="14858" max="14858" width="7.7109375" style="160" customWidth="1"/>
    <col min="14859" max="14859" width="0.85546875" style="160" customWidth="1"/>
    <col min="14860" max="14860" width="1.42578125" style="160" customWidth="1"/>
    <col min="14861" max="15104" width="9.140625" style="160"/>
    <col min="15105" max="15105" width="2.28515625" style="160" customWidth="1"/>
    <col min="15106" max="15106" width="0" style="160" hidden="1" customWidth="1"/>
    <col min="15107" max="15107" width="11.7109375" style="160" customWidth="1"/>
    <col min="15108" max="15108" width="6.5703125" style="160" customWidth="1"/>
    <col min="15109" max="15109" width="60.140625" style="160" customWidth="1"/>
    <col min="15110" max="15110" width="7.42578125" style="160" customWidth="1"/>
    <col min="15111" max="15111" width="11.140625" style="160" customWidth="1"/>
    <col min="15112" max="15112" width="14.85546875" style="160" customWidth="1"/>
    <col min="15113" max="15113" width="35.28515625" style="160" customWidth="1"/>
    <col min="15114" max="15114" width="7.7109375" style="160" customWidth="1"/>
    <col min="15115" max="15115" width="0.85546875" style="160" customWidth="1"/>
    <col min="15116" max="15116" width="1.42578125" style="160" customWidth="1"/>
    <col min="15117" max="15360" width="9.140625" style="160"/>
    <col min="15361" max="15361" width="2.28515625" style="160" customWidth="1"/>
    <col min="15362" max="15362" width="0" style="160" hidden="1" customWidth="1"/>
    <col min="15363" max="15363" width="11.7109375" style="160" customWidth="1"/>
    <col min="15364" max="15364" width="6.5703125" style="160" customWidth="1"/>
    <col min="15365" max="15365" width="60.140625" style="160" customWidth="1"/>
    <col min="15366" max="15366" width="7.42578125" style="160" customWidth="1"/>
    <col min="15367" max="15367" width="11.140625" style="160" customWidth="1"/>
    <col min="15368" max="15368" width="14.85546875" style="160" customWidth="1"/>
    <col min="15369" max="15369" width="35.28515625" style="160" customWidth="1"/>
    <col min="15370" max="15370" width="7.7109375" style="160" customWidth="1"/>
    <col min="15371" max="15371" width="0.85546875" style="160" customWidth="1"/>
    <col min="15372" max="15372" width="1.42578125" style="160" customWidth="1"/>
    <col min="15373" max="15616" width="9.140625" style="160"/>
    <col min="15617" max="15617" width="2.28515625" style="160" customWidth="1"/>
    <col min="15618" max="15618" width="0" style="160" hidden="1" customWidth="1"/>
    <col min="15619" max="15619" width="11.7109375" style="160" customWidth="1"/>
    <col min="15620" max="15620" width="6.5703125" style="160" customWidth="1"/>
    <col min="15621" max="15621" width="60.140625" style="160" customWidth="1"/>
    <col min="15622" max="15622" width="7.42578125" style="160" customWidth="1"/>
    <col min="15623" max="15623" width="11.140625" style="160" customWidth="1"/>
    <col min="15624" max="15624" width="14.85546875" style="160" customWidth="1"/>
    <col min="15625" max="15625" width="35.28515625" style="160" customWidth="1"/>
    <col min="15626" max="15626" width="7.7109375" style="160" customWidth="1"/>
    <col min="15627" max="15627" width="0.85546875" style="160" customWidth="1"/>
    <col min="15628" max="15628" width="1.42578125" style="160" customWidth="1"/>
    <col min="15629" max="15872" width="9.140625" style="160"/>
    <col min="15873" max="15873" width="2.28515625" style="160" customWidth="1"/>
    <col min="15874" max="15874" width="0" style="160" hidden="1" customWidth="1"/>
    <col min="15875" max="15875" width="11.7109375" style="160" customWidth="1"/>
    <col min="15876" max="15876" width="6.5703125" style="160" customWidth="1"/>
    <col min="15877" max="15877" width="60.140625" style="160" customWidth="1"/>
    <col min="15878" max="15878" width="7.42578125" style="160" customWidth="1"/>
    <col min="15879" max="15879" width="11.140625" style="160" customWidth="1"/>
    <col min="15880" max="15880" width="14.85546875" style="160" customWidth="1"/>
    <col min="15881" max="15881" width="35.28515625" style="160" customWidth="1"/>
    <col min="15882" max="15882" width="7.7109375" style="160" customWidth="1"/>
    <col min="15883" max="15883" width="0.85546875" style="160" customWidth="1"/>
    <col min="15884" max="15884" width="1.42578125" style="160" customWidth="1"/>
    <col min="15885" max="16128" width="9.140625" style="160"/>
    <col min="16129" max="16129" width="2.28515625" style="160" customWidth="1"/>
    <col min="16130" max="16130" width="0" style="160" hidden="1" customWidth="1"/>
    <col min="16131" max="16131" width="11.7109375" style="160" customWidth="1"/>
    <col min="16132" max="16132" width="6.5703125" style="160" customWidth="1"/>
    <col min="16133" max="16133" width="60.140625" style="160" customWidth="1"/>
    <col min="16134" max="16134" width="7.42578125" style="160" customWidth="1"/>
    <col min="16135" max="16135" width="11.140625" style="160" customWidth="1"/>
    <col min="16136" max="16136" width="14.85546875" style="160" customWidth="1"/>
    <col min="16137" max="16137" width="35.28515625" style="160" customWidth="1"/>
    <col min="16138" max="16138" width="7.7109375" style="160" customWidth="1"/>
    <col min="16139" max="16139" width="0.85546875" style="160" customWidth="1"/>
    <col min="16140" max="16140" width="1.42578125" style="160" customWidth="1"/>
    <col min="16141" max="16384" width="9.140625" style="160"/>
  </cols>
  <sheetData>
    <row r="1" spans="2:10" ht="8.1" customHeight="1"/>
    <row r="2" spans="2:10" ht="12.4" customHeight="1">
      <c r="C2" s="149"/>
      <c r="D2" s="150"/>
      <c r="E2" s="150"/>
      <c r="F2" s="150"/>
      <c r="G2" s="150"/>
      <c r="H2" s="150"/>
      <c r="I2" s="151"/>
    </row>
    <row r="3" spans="2:10" ht="14.25" customHeight="1">
      <c r="C3" s="164" t="s">
        <v>667</v>
      </c>
      <c r="D3" s="160" t="s">
        <v>164</v>
      </c>
      <c r="I3" s="152"/>
    </row>
    <row r="4" spans="2:10" ht="4.5" hidden="1" customHeight="1">
      <c r="C4" s="165"/>
      <c r="I4" s="152"/>
    </row>
    <row r="5" spans="2:10" ht="15" customHeight="1">
      <c r="C5" s="164" t="s">
        <v>668</v>
      </c>
      <c r="D5" s="160" t="s">
        <v>165</v>
      </c>
      <c r="I5" s="152"/>
    </row>
    <row r="6" spans="2:10" ht="3.75" hidden="1" customHeight="1">
      <c r="C6" s="165"/>
      <c r="I6" s="152"/>
    </row>
    <row r="7" spans="2:10" ht="14.25" customHeight="1">
      <c r="C7" s="164" t="s">
        <v>669</v>
      </c>
      <c r="D7" s="240" t="s">
        <v>166</v>
      </c>
      <c r="E7" s="238"/>
      <c r="I7" s="152"/>
    </row>
    <row r="8" spans="2:10" ht="4.5" hidden="1" customHeight="1">
      <c r="C8" s="153"/>
      <c r="D8" s="154"/>
      <c r="E8" s="154"/>
      <c r="F8" s="154"/>
      <c r="G8" s="154"/>
      <c r="H8" s="154"/>
      <c r="I8" s="155"/>
    </row>
    <row r="9" spans="2:10" ht="15.2" customHeight="1"/>
    <row r="10" spans="2:10" ht="45.6" customHeight="1">
      <c r="B10" s="242" t="s">
        <v>167</v>
      </c>
      <c r="C10" s="243"/>
      <c r="D10" s="243"/>
      <c r="E10" s="243"/>
      <c r="F10" s="243"/>
      <c r="G10" s="243"/>
      <c r="H10" s="243"/>
      <c r="I10" s="243"/>
      <c r="J10" s="243"/>
    </row>
    <row r="11" spans="2:10" ht="12.75" customHeight="1">
      <c r="B11" s="244" t="s">
        <v>168</v>
      </c>
      <c r="C11" s="238"/>
      <c r="D11" s="244" t="s">
        <v>169</v>
      </c>
      <c r="E11" s="238"/>
      <c r="F11" s="244" t="s">
        <v>170</v>
      </c>
      <c r="G11" s="238"/>
      <c r="H11" s="162" t="s">
        <v>171</v>
      </c>
      <c r="I11" s="244" t="s">
        <v>172</v>
      </c>
      <c r="J11" s="238"/>
    </row>
    <row r="12" spans="2:10" ht="12.75" customHeight="1">
      <c r="B12" s="240">
        <v>1</v>
      </c>
      <c r="C12" s="238"/>
      <c r="D12" s="240" t="s">
        <v>174</v>
      </c>
      <c r="E12" s="238"/>
      <c r="F12" s="241">
        <v>278231.94</v>
      </c>
      <c r="G12" s="238"/>
      <c r="H12" s="161" t="s">
        <v>173</v>
      </c>
      <c r="I12" s="240" t="s">
        <v>166</v>
      </c>
      <c r="J12" s="238"/>
    </row>
    <row r="13" spans="2:10" ht="12.75" customHeight="1">
      <c r="B13" s="240">
        <v>2</v>
      </c>
      <c r="C13" s="238"/>
      <c r="D13" s="240" t="s">
        <v>176</v>
      </c>
      <c r="E13" s="238"/>
      <c r="F13" s="241">
        <v>270958.75</v>
      </c>
      <c r="G13" s="238"/>
      <c r="H13" s="161" t="s">
        <v>175</v>
      </c>
      <c r="I13" s="240" t="s">
        <v>166</v>
      </c>
      <c r="J13" s="238"/>
    </row>
    <row r="14" spans="2:10" ht="12.75" customHeight="1">
      <c r="B14" s="240">
        <v>3</v>
      </c>
      <c r="C14" s="238"/>
      <c r="D14" s="240" t="s">
        <v>178</v>
      </c>
      <c r="E14" s="238"/>
      <c r="F14" s="241">
        <v>268451.28999999998</v>
      </c>
      <c r="G14" s="238"/>
      <c r="H14" s="161" t="s">
        <v>177</v>
      </c>
      <c r="I14" s="240" t="s">
        <v>166</v>
      </c>
      <c r="J14" s="238"/>
    </row>
    <row r="15" spans="2:10">
      <c r="B15" s="237"/>
      <c r="C15" s="238"/>
      <c r="D15" s="237"/>
      <c r="E15" s="238"/>
      <c r="F15" s="239">
        <v>817641.98</v>
      </c>
      <c r="G15" s="238"/>
      <c r="H15" s="163"/>
      <c r="I15" s="237"/>
      <c r="J15" s="238"/>
    </row>
    <row r="16" spans="2:10" ht="45.6" customHeight="1">
      <c r="B16" s="242" t="s">
        <v>179</v>
      </c>
      <c r="C16" s="243"/>
      <c r="D16" s="243"/>
      <c r="E16" s="243"/>
      <c r="F16" s="243"/>
      <c r="G16" s="243"/>
      <c r="H16" s="243"/>
      <c r="I16" s="243"/>
      <c r="J16" s="243"/>
    </row>
    <row r="17" spans="2:10" ht="12.75" customHeight="1">
      <c r="B17" s="244" t="s">
        <v>168</v>
      </c>
      <c r="C17" s="238"/>
      <c r="D17" s="244" t="s">
        <v>169</v>
      </c>
      <c r="E17" s="238"/>
      <c r="F17" s="244" t="s">
        <v>170</v>
      </c>
      <c r="G17" s="238"/>
      <c r="H17" s="162" t="s">
        <v>171</v>
      </c>
      <c r="I17" s="244" t="s">
        <v>172</v>
      </c>
      <c r="J17" s="238"/>
    </row>
    <row r="18" spans="2:10" ht="19.5" customHeight="1">
      <c r="B18" s="240">
        <v>1</v>
      </c>
      <c r="C18" s="238"/>
      <c r="D18" s="240" t="s">
        <v>180</v>
      </c>
      <c r="E18" s="238"/>
      <c r="F18" s="241">
        <v>435</v>
      </c>
      <c r="G18" s="238"/>
      <c r="H18" s="161" t="s">
        <v>181</v>
      </c>
      <c r="I18" s="240" t="s">
        <v>679</v>
      </c>
      <c r="J18" s="238"/>
    </row>
    <row r="19" spans="2:10" ht="19.5" customHeight="1">
      <c r="B19" s="240">
        <v>2</v>
      </c>
      <c r="C19" s="238"/>
      <c r="D19" s="240" t="s">
        <v>183</v>
      </c>
      <c r="E19" s="238"/>
      <c r="F19" s="241">
        <v>461.8</v>
      </c>
      <c r="G19" s="238"/>
      <c r="H19" s="161" t="s">
        <v>184</v>
      </c>
      <c r="I19" s="240" t="s">
        <v>185</v>
      </c>
      <c r="J19" s="238"/>
    </row>
    <row r="20" spans="2:10" ht="19.5" customHeight="1">
      <c r="B20" s="240">
        <v>3</v>
      </c>
      <c r="C20" s="238"/>
      <c r="D20" s="240" t="s">
        <v>670</v>
      </c>
      <c r="E20" s="238"/>
      <c r="F20" s="241">
        <v>5050</v>
      </c>
      <c r="G20" s="238"/>
      <c r="H20" s="161" t="s">
        <v>184</v>
      </c>
      <c r="I20" s="240" t="s">
        <v>185</v>
      </c>
      <c r="J20" s="238"/>
    </row>
    <row r="21" spans="2:10">
      <c r="B21" s="237"/>
      <c r="C21" s="238"/>
      <c r="D21" s="237"/>
      <c r="E21" s="238"/>
      <c r="F21" s="239">
        <v>5946.8</v>
      </c>
      <c r="G21" s="238"/>
      <c r="H21" s="163"/>
      <c r="I21" s="237"/>
      <c r="J21" s="238"/>
    </row>
    <row r="22" spans="2:10" ht="45.6" customHeight="1">
      <c r="B22" s="242" t="s">
        <v>186</v>
      </c>
      <c r="C22" s="243"/>
      <c r="D22" s="243"/>
      <c r="E22" s="243"/>
      <c r="F22" s="243"/>
      <c r="G22" s="243"/>
      <c r="H22" s="243"/>
      <c r="I22" s="243"/>
      <c r="J22" s="243"/>
    </row>
    <row r="23" spans="2:10" ht="12.75" customHeight="1">
      <c r="B23" s="244" t="s">
        <v>168</v>
      </c>
      <c r="C23" s="238"/>
      <c r="D23" s="244" t="s">
        <v>169</v>
      </c>
      <c r="E23" s="238"/>
      <c r="F23" s="244" t="s">
        <v>170</v>
      </c>
      <c r="G23" s="238"/>
      <c r="H23" s="162" t="s">
        <v>171</v>
      </c>
      <c r="I23" s="244" t="s">
        <v>172</v>
      </c>
      <c r="J23" s="238"/>
    </row>
    <row r="24" spans="2:10" ht="33" customHeight="1">
      <c r="B24" s="240">
        <v>1</v>
      </c>
      <c r="C24" s="238"/>
      <c r="D24" s="240" t="s">
        <v>187</v>
      </c>
      <c r="E24" s="238"/>
      <c r="F24" s="241">
        <v>1913.87</v>
      </c>
      <c r="G24" s="238"/>
      <c r="H24" s="161" t="s">
        <v>188</v>
      </c>
      <c r="I24" s="240" t="s">
        <v>189</v>
      </c>
      <c r="J24" s="238"/>
    </row>
    <row r="25" spans="2:10" ht="33" customHeight="1">
      <c r="B25" s="240">
        <v>2</v>
      </c>
      <c r="C25" s="238"/>
      <c r="D25" s="240" t="s">
        <v>680</v>
      </c>
      <c r="E25" s="238"/>
      <c r="F25" s="241">
        <v>737</v>
      </c>
      <c r="G25" s="238"/>
      <c r="H25" s="161" t="s">
        <v>190</v>
      </c>
      <c r="I25" s="240" t="s">
        <v>189</v>
      </c>
      <c r="J25" s="238"/>
    </row>
    <row r="26" spans="2:10" ht="33" customHeight="1">
      <c r="B26" s="240">
        <v>3</v>
      </c>
      <c r="C26" s="238"/>
      <c r="D26" s="240" t="s">
        <v>192</v>
      </c>
      <c r="E26" s="238"/>
      <c r="F26" s="241">
        <v>438.25</v>
      </c>
      <c r="G26" s="238"/>
      <c r="H26" s="161" t="s">
        <v>193</v>
      </c>
      <c r="I26" s="240" t="s">
        <v>189</v>
      </c>
      <c r="J26" s="238"/>
    </row>
    <row r="27" spans="2:10" ht="33" customHeight="1">
      <c r="B27" s="240">
        <v>4</v>
      </c>
      <c r="C27" s="238"/>
      <c r="D27" s="240" t="s">
        <v>194</v>
      </c>
      <c r="E27" s="238"/>
      <c r="F27" s="241">
        <v>374.8</v>
      </c>
      <c r="G27" s="238"/>
      <c r="H27" s="161" t="s">
        <v>190</v>
      </c>
      <c r="I27" s="240" t="s">
        <v>189</v>
      </c>
      <c r="J27" s="238"/>
    </row>
    <row r="28" spans="2:10">
      <c r="B28" s="237"/>
      <c r="C28" s="238"/>
      <c r="D28" s="237"/>
      <c r="E28" s="238"/>
      <c r="F28" s="239">
        <v>3463.92</v>
      </c>
      <c r="G28" s="238"/>
      <c r="H28" s="163"/>
      <c r="I28" s="237"/>
      <c r="J28" s="238"/>
    </row>
    <row r="29" spans="2:10" ht="45.6" customHeight="1">
      <c r="B29" s="242" t="s">
        <v>195</v>
      </c>
      <c r="C29" s="243"/>
      <c r="D29" s="243"/>
      <c r="E29" s="243"/>
      <c r="F29" s="243"/>
      <c r="G29" s="243"/>
      <c r="H29" s="243"/>
      <c r="I29" s="243"/>
      <c r="J29" s="243"/>
    </row>
    <row r="30" spans="2:10" ht="12.75" customHeight="1">
      <c r="B30" s="244" t="s">
        <v>168</v>
      </c>
      <c r="C30" s="238"/>
      <c r="D30" s="244" t="s">
        <v>169</v>
      </c>
      <c r="E30" s="238"/>
      <c r="F30" s="244" t="s">
        <v>170</v>
      </c>
      <c r="G30" s="238"/>
      <c r="H30" s="162" t="s">
        <v>171</v>
      </c>
      <c r="I30" s="244" t="s">
        <v>172</v>
      </c>
      <c r="J30" s="238"/>
    </row>
    <row r="31" spans="2:10" ht="12.75" customHeight="1">
      <c r="B31" s="240">
        <v>1</v>
      </c>
      <c r="C31" s="238"/>
      <c r="D31" s="240" t="s">
        <v>196</v>
      </c>
      <c r="E31" s="238"/>
      <c r="F31" s="241">
        <v>188.1</v>
      </c>
      <c r="G31" s="238"/>
      <c r="H31" s="161" t="s">
        <v>197</v>
      </c>
      <c r="I31" s="240" t="s">
        <v>198</v>
      </c>
      <c r="J31" s="238"/>
    </row>
    <row r="32" spans="2:10" ht="12.75" customHeight="1">
      <c r="B32" s="240">
        <v>2</v>
      </c>
      <c r="C32" s="238"/>
      <c r="D32" s="240" t="s">
        <v>196</v>
      </c>
      <c r="E32" s="238"/>
      <c r="F32" s="241">
        <v>188.1</v>
      </c>
      <c r="G32" s="238"/>
      <c r="H32" s="161" t="s">
        <v>197</v>
      </c>
      <c r="I32" s="240" t="s">
        <v>199</v>
      </c>
      <c r="J32" s="238"/>
    </row>
    <row r="33" spans="2:10" ht="12.75" customHeight="1">
      <c r="B33" s="240">
        <v>3</v>
      </c>
      <c r="C33" s="238"/>
      <c r="D33" s="240" t="s">
        <v>196</v>
      </c>
      <c r="E33" s="238"/>
      <c r="F33" s="241">
        <v>188.1</v>
      </c>
      <c r="G33" s="238"/>
      <c r="H33" s="161" t="s">
        <v>197</v>
      </c>
      <c r="I33" s="240" t="s">
        <v>200</v>
      </c>
      <c r="J33" s="238"/>
    </row>
    <row r="34" spans="2:10" ht="12.75" customHeight="1">
      <c r="B34" s="240">
        <v>4</v>
      </c>
      <c r="C34" s="238"/>
      <c r="D34" s="240" t="s">
        <v>196</v>
      </c>
      <c r="E34" s="238"/>
      <c r="F34" s="241">
        <v>188.1</v>
      </c>
      <c r="G34" s="238"/>
      <c r="H34" s="161" t="s">
        <v>197</v>
      </c>
      <c r="I34" s="240" t="s">
        <v>201</v>
      </c>
      <c r="J34" s="238"/>
    </row>
    <row r="35" spans="2:10" ht="12.75" customHeight="1">
      <c r="B35" s="240">
        <v>5</v>
      </c>
      <c r="C35" s="238"/>
      <c r="D35" s="240" t="s">
        <v>202</v>
      </c>
      <c r="E35" s="238"/>
      <c r="F35" s="241">
        <v>250.8</v>
      </c>
      <c r="G35" s="238"/>
      <c r="H35" s="161" t="s">
        <v>203</v>
      </c>
      <c r="I35" s="240" t="s">
        <v>681</v>
      </c>
      <c r="J35" s="238"/>
    </row>
    <row r="36" spans="2:10" ht="12.75" customHeight="1">
      <c r="B36" s="240">
        <v>6</v>
      </c>
      <c r="C36" s="238"/>
      <c r="D36" s="240" t="s">
        <v>204</v>
      </c>
      <c r="E36" s="238"/>
      <c r="F36" s="241">
        <v>382.5</v>
      </c>
      <c r="G36" s="238"/>
      <c r="H36" s="161" t="s">
        <v>203</v>
      </c>
      <c r="I36" s="240" t="s">
        <v>682</v>
      </c>
      <c r="J36" s="238"/>
    </row>
    <row r="37" spans="2:10" ht="12.75" customHeight="1">
      <c r="B37" s="240">
        <v>7</v>
      </c>
      <c r="C37" s="238"/>
      <c r="D37" s="240" t="s">
        <v>205</v>
      </c>
      <c r="E37" s="238"/>
      <c r="F37" s="241">
        <v>183.6</v>
      </c>
      <c r="G37" s="238"/>
      <c r="H37" s="161" t="s">
        <v>188</v>
      </c>
      <c r="I37" s="240" t="s">
        <v>206</v>
      </c>
      <c r="J37" s="238"/>
    </row>
    <row r="38" spans="2:10" ht="12.75" customHeight="1">
      <c r="B38" s="240">
        <v>8</v>
      </c>
      <c r="C38" s="238"/>
      <c r="D38" s="240" t="s">
        <v>207</v>
      </c>
      <c r="E38" s="238"/>
      <c r="F38" s="241">
        <v>122.4</v>
      </c>
      <c r="G38" s="238"/>
      <c r="H38" s="161" t="s">
        <v>208</v>
      </c>
      <c r="I38" s="240" t="s">
        <v>209</v>
      </c>
      <c r="J38" s="238"/>
    </row>
    <row r="39" spans="2:10" ht="12.75" customHeight="1">
      <c r="B39" s="240">
        <v>9</v>
      </c>
      <c r="C39" s="238"/>
      <c r="D39" s="240" t="s">
        <v>210</v>
      </c>
      <c r="E39" s="238"/>
      <c r="F39" s="241">
        <v>183.6</v>
      </c>
      <c r="G39" s="238"/>
      <c r="H39" s="161" t="s">
        <v>208</v>
      </c>
      <c r="I39" s="240" t="s">
        <v>211</v>
      </c>
      <c r="J39" s="238"/>
    </row>
    <row r="40" spans="2:10" ht="12.75" customHeight="1">
      <c r="B40" s="240">
        <v>10</v>
      </c>
      <c r="C40" s="238"/>
      <c r="D40" s="240" t="s">
        <v>212</v>
      </c>
      <c r="E40" s="238"/>
      <c r="F40" s="241">
        <v>183.6</v>
      </c>
      <c r="G40" s="238"/>
      <c r="H40" s="161" t="s">
        <v>208</v>
      </c>
      <c r="I40" s="240" t="s">
        <v>213</v>
      </c>
      <c r="J40" s="238"/>
    </row>
    <row r="41" spans="2:10" ht="12.75" customHeight="1">
      <c r="B41" s="240">
        <v>11</v>
      </c>
      <c r="C41" s="238"/>
      <c r="D41" s="240" t="s">
        <v>214</v>
      </c>
      <c r="E41" s="238"/>
      <c r="F41" s="241">
        <v>188.1</v>
      </c>
      <c r="G41" s="238"/>
      <c r="H41" s="161" t="s">
        <v>208</v>
      </c>
      <c r="I41" s="240" t="s">
        <v>215</v>
      </c>
      <c r="J41" s="238"/>
    </row>
    <row r="42" spans="2:10" ht="12.75" customHeight="1">
      <c r="B42" s="240">
        <v>12</v>
      </c>
      <c r="C42" s="238"/>
      <c r="D42" s="240" t="s">
        <v>216</v>
      </c>
      <c r="E42" s="238"/>
      <c r="F42" s="241">
        <v>183.6</v>
      </c>
      <c r="G42" s="238"/>
      <c r="H42" s="161" t="s">
        <v>188</v>
      </c>
      <c r="I42" s="240" t="s">
        <v>217</v>
      </c>
      <c r="J42" s="238"/>
    </row>
    <row r="43" spans="2:10" ht="12.75" customHeight="1">
      <c r="B43" s="240">
        <v>13</v>
      </c>
      <c r="C43" s="238"/>
      <c r="D43" s="240" t="s">
        <v>214</v>
      </c>
      <c r="E43" s="238"/>
      <c r="F43" s="241">
        <v>48.3</v>
      </c>
      <c r="G43" s="238"/>
      <c r="H43" s="161" t="s">
        <v>208</v>
      </c>
      <c r="I43" s="240" t="s">
        <v>215</v>
      </c>
      <c r="J43" s="238"/>
    </row>
    <row r="44" spans="2:10" ht="12.75" customHeight="1">
      <c r="B44" s="240">
        <v>14</v>
      </c>
      <c r="C44" s="238"/>
      <c r="D44" s="240" t="s">
        <v>218</v>
      </c>
      <c r="E44" s="238"/>
      <c r="F44" s="241">
        <v>568.55999999999995</v>
      </c>
      <c r="G44" s="238"/>
      <c r="H44" s="161" t="s">
        <v>219</v>
      </c>
      <c r="I44" s="240" t="s">
        <v>220</v>
      </c>
      <c r="J44" s="238"/>
    </row>
    <row r="45" spans="2:10" ht="12.75" customHeight="1">
      <c r="B45" s="240">
        <v>15</v>
      </c>
      <c r="C45" s="238"/>
      <c r="D45" s="240" t="s">
        <v>221</v>
      </c>
      <c r="E45" s="238"/>
      <c r="F45" s="241">
        <v>568.55999999999995</v>
      </c>
      <c r="G45" s="238"/>
      <c r="H45" s="161" t="s">
        <v>219</v>
      </c>
      <c r="I45" s="240" t="s">
        <v>206</v>
      </c>
      <c r="J45" s="238"/>
    </row>
    <row r="46" spans="2:10" ht="12.75" customHeight="1">
      <c r="B46" s="240">
        <v>16</v>
      </c>
      <c r="C46" s="238"/>
      <c r="D46" s="240" t="s">
        <v>222</v>
      </c>
      <c r="E46" s="238"/>
      <c r="F46" s="241">
        <v>309.32</v>
      </c>
      <c r="G46" s="238"/>
      <c r="H46" s="161" t="s">
        <v>219</v>
      </c>
      <c r="I46" s="240" t="s">
        <v>223</v>
      </c>
      <c r="J46" s="238"/>
    </row>
    <row r="47" spans="2:10" ht="12.75" customHeight="1">
      <c r="B47" s="240">
        <v>17</v>
      </c>
      <c r="C47" s="238"/>
      <c r="D47" s="240" t="s">
        <v>224</v>
      </c>
      <c r="E47" s="238"/>
      <c r="F47" s="241">
        <v>309.32</v>
      </c>
      <c r="G47" s="238"/>
      <c r="H47" s="161" t="s">
        <v>219</v>
      </c>
      <c r="I47" s="240" t="s">
        <v>225</v>
      </c>
      <c r="J47" s="238"/>
    </row>
    <row r="48" spans="2:10" ht="12.75" customHeight="1">
      <c r="B48" s="240">
        <v>18</v>
      </c>
      <c r="C48" s="238"/>
      <c r="D48" s="240" t="s">
        <v>224</v>
      </c>
      <c r="E48" s="238"/>
      <c r="F48" s="241">
        <v>231.99</v>
      </c>
      <c r="G48" s="238"/>
      <c r="H48" s="161" t="s">
        <v>219</v>
      </c>
      <c r="I48" s="240" t="s">
        <v>217</v>
      </c>
      <c r="J48" s="238"/>
    </row>
    <row r="49" spans="2:10" ht="12.75" customHeight="1">
      <c r="B49" s="240">
        <v>19</v>
      </c>
      <c r="C49" s="238"/>
      <c r="D49" s="240" t="s">
        <v>226</v>
      </c>
      <c r="E49" s="238"/>
      <c r="F49" s="241">
        <v>564.29999999999995</v>
      </c>
      <c r="G49" s="238"/>
      <c r="H49" s="161" t="s">
        <v>219</v>
      </c>
      <c r="I49" s="240" t="s">
        <v>227</v>
      </c>
      <c r="J49" s="238"/>
    </row>
    <row r="50" spans="2:10" ht="12.75" customHeight="1">
      <c r="B50" s="240">
        <v>20</v>
      </c>
      <c r="C50" s="238"/>
      <c r="D50" s="240" t="s">
        <v>229</v>
      </c>
      <c r="E50" s="238"/>
      <c r="F50" s="241">
        <v>188.1</v>
      </c>
      <c r="G50" s="238"/>
      <c r="H50" s="161" t="s">
        <v>230</v>
      </c>
      <c r="I50" s="240" t="s">
        <v>231</v>
      </c>
      <c r="J50" s="238"/>
    </row>
    <row r="51" spans="2:10" ht="12.75" customHeight="1">
      <c r="B51" s="240">
        <v>21</v>
      </c>
      <c r="C51" s="238"/>
      <c r="D51" s="240" t="s">
        <v>232</v>
      </c>
      <c r="E51" s="238"/>
      <c r="F51" s="241">
        <v>183.6</v>
      </c>
      <c r="G51" s="238"/>
      <c r="H51" s="161" t="s">
        <v>230</v>
      </c>
      <c r="I51" s="240" t="s">
        <v>233</v>
      </c>
      <c r="J51" s="238"/>
    </row>
    <row r="52" spans="2:10" ht="12.75" customHeight="1">
      <c r="B52" s="240">
        <v>22</v>
      </c>
      <c r="C52" s="238"/>
      <c r="D52" s="240" t="s">
        <v>234</v>
      </c>
      <c r="E52" s="238"/>
      <c r="F52" s="241">
        <v>226.8</v>
      </c>
      <c r="G52" s="238"/>
      <c r="H52" s="161" t="s">
        <v>230</v>
      </c>
      <c r="I52" s="240" t="s">
        <v>683</v>
      </c>
      <c r="J52" s="238"/>
    </row>
    <row r="53" spans="2:10" ht="12.75" customHeight="1">
      <c r="B53" s="240">
        <v>23</v>
      </c>
      <c r="C53" s="238"/>
      <c r="D53" s="240" t="s">
        <v>235</v>
      </c>
      <c r="E53" s="238"/>
      <c r="F53" s="241">
        <v>317.52</v>
      </c>
      <c r="G53" s="238"/>
      <c r="H53" s="161" t="s">
        <v>236</v>
      </c>
      <c r="I53" s="240" t="s">
        <v>237</v>
      </c>
      <c r="J53" s="238"/>
    </row>
    <row r="54" spans="2:10" ht="12.75" customHeight="1">
      <c r="B54" s="240">
        <v>24</v>
      </c>
      <c r="C54" s="238"/>
      <c r="D54" s="240" t="s">
        <v>238</v>
      </c>
      <c r="E54" s="238"/>
      <c r="F54" s="241">
        <v>30</v>
      </c>
      <c r="G54" s="238"/>
      <c r="H54" s="161" t="s">
        <v>230</v>
      </c>
      <c r="I54" s="240" t="s">
        <v>209</v>
      </c>
      <c r="J54" s="238"/>
    </row>
    <row r="55" spans="2:10" ht="12.75" customHeight="1">
      <c r="B55" s="240">
        <v>25</v>
      </c>
      <c r="C55" s="238"/>
      <c r="D55" s="240" t="s">
        <v>239</v>
      </c>
      <c r="E55" s="238"/>
      <c r="F55" s="241">
        <v>30</v>
      </c>
      <c r="G55" s="238"/>
      <c r="H55" s="161" t="s">
        <v>230</v>
      </c>
      <c r="I55" s="240" t="s">
        <v>240</v>
      </c>
      <c r="J55" s="238"/>
    </row>
    <row r="56" spans="2:10" ht="12.75" customHeight="1">
      <c r="B56" s="240">
        <v>26</v>
      </c>
      <c r="C56" s="238"/>
      <c r="D56" s="240" t="s">
        <v>239</v>
      </c>
      <c r="E56" s="238"/>
      <c r="F56" s="241">
        <v>30</v>
      </c>
      <c r="G56" s="238"/>
      <c r="H56" s="161" t="s">
        <v>230</v>
      </c>
      <c r="I56" s="240" t="s">
        <v>684</v>
      </c>
      <c r="J56" s="238"/>
    </row>
    <row r="57" spans="2:10" ht="12.75" customHeight="1">
      <c r="B57" s="240">
        <v>27</v>
      </c>
      <c r="C57" s="238"/>
      <c r="D57" s="240" t="s">
        <v>239</v>
      </c>
      <c r="E57" s="238"/>
      <c r="F57" s="241">
        <v>30</v>
      </c>
      <c r="G57" s="238"/>
      <c r="H57" s="161" t="s">
        <v>230</v>
      </c>
      <c r="I57" s="240" t="s">
        <v>241</v>
      </c>
      <c r="J57" s="238"/>
    </row>
    <row r="58" spans="2:10" ht="12.75" customHeight="1">
      <c r="B58" s="240">
        <v>28</v>
      </c>
      <c r="C58" s="238"/>
      <c r="D58" s="240" t="s">
        <v>239</v>
      </c>
      <c r="E58" s="238"/>
      <c r="F58" s="241">
        <v>30</v>
      </c>
      <c r="G58" s="238"/>
      <c r="H58" s="161" t="s">
        <v>230</v>
      </c>
      <c r="I58" s="240" t="s">
        <v>242</v>
      </c>
      <c r="J58" s="238"/>
    </row>
    <row r="59" spans="2:10" ht="12.75" customHeight="1">
      <c r="B59" s="240">
        <v>29</v>
      </c>
      <c r="C59" s="238"/>
      <c r="D59" s="240" t="s">
        <v>243</v>
      </c>
      <c r="E59" s="238"/>
      <c r="F59" s="241">
        <v>244.8</v>
      </c>
      <c r="G59" s="238"/>
      <c r="H59" s="161" t="s">
        <v>184</v>
      </c>
      <c r="I59" s="240" t="s">
        <v>244</v>
      </c>
      <c r="J59" s="238"/>
    </row>
    <row r="60" spans="2:10" ht="12.75" customHeight="1">
      <c r="B60" s="240">
        <v>30</v>
      </c>
      <c r="C60" s="238"/>
      <c r="D60" s="240" t="s">
        <v>671</v>
      </c>
      <c r="E60" s="238"/>
      <c r="F60" s="241">
        <v>244.8</v>
      </c>
      <c r="G60" s="238"/>
      <c r="H60" s="161" t="s">
        <v>245</v>
      </c>
      <c r="I60" s="240" t="s">
        <v>237</v>
      </c>
      <c r="J60" s="238"/>
    </row>
    <row r="61" spans="2:10" ht="12.75" customHeight="1">
      <c r="B61" s="240">
        <v>31</v>
      </c>
      <c r="C61" s="238"/>
      <c r="D61" s="240" t="s">
        <v>672</v>
      </c>
      <c r="E61" s="238"/>
      <c r="F61" s="241">
        <v>366</v>
      </c>
      <c r="G61" s="238"/>
      <c r="H61" s="161" t="s">
        <v>245</v>
      </c>
      <c r="I61" s="240" t="s">
        <v>237</v>
      </c>
      <c r="J61" s="238"/>
    </row>
    <row r="62" spans="2:10" ht="12.75" customHeight="1">
      <c r="B62" s="240">
        <v>32</v>
      </c>
      <c r="C62" s="238"/>
      <c r="D62" s="240" t="s">
        <v>247</v>
      </c>
      <c r="E62" s="238"/>
      <c r="F62" s="241">
        <v>329.4</v>
      </c>
      <c r="G62" s="238"/>
      <c r="H62" s="161" t="s">
        <v>246</v>
      </c>
      <c r="I62" s="240" t="s">
        <v>223</v>
      </c>
      <c r="J62" s="238"/>
    </row>
    <row r="63" spans="2:10" ht="12.75" customHeight="1">
      <c r="B63" s="240">
        <v>33</v>
      </c>
      <c r="C63" s="238"/>
      <c r="D63" s="240" t="s">
        <v>248</v>
      </c>
      <c r="E63" s="238"/>
      <c r="F63" s="241">
        <v>302.39999999999998</v>
      </c>
      <c r="G63" s="238"/>
      <c r="H63" s="161" t="s">
        <v>246</v>
      </c>
      <c r="I63" s="240" t="s">
        <v>223</v>
      </c>
      <c r="J63" s="238"/>
    </row>
    <row r="64" spans="2:10" ht="12.75" customHeight="1">
      <c r="B64" s="240">
        <v>34</v>
      </c>
      <c r="C64" s="238"/>
      <c r="D64" s="240" t="s">
        <v>673</v>
      </c>
      <c r="E64" s="238"/>
      <c r="F64" s="241">
        <v>122.4</v>
      </c>
      <c r="G64" s="238"/>
      <c r="H64" s="161" t="s">
        <v>246</v>
      </c>
      <c r="I64" s="240" t="s">
        <v>249</v>
      </c>
      <c r="J64" s="238"/>
    </row>
    <row r="65" spans="2:10" ht="12.75" customHeight="1">
      <c r="B65" s="240">
        <v>35</v>
      </c>
      <c r="C65" s="238"/>
      <c r="D65" s="240" t="s">
        <v>251</v>
      </c>
      <c r="E65" s="238"/>
      <c r="F65" s="241">
        <v>188.1</v>
      </c>
      <c r="G65" s="238"/>
      <c r="H65" s="161" t="s">
        <v>252</v>
      </c>
      <c r="I65" s="240" t="s">
        <v>253</v>
      </c>
      <c r="J65" s="238"/>
    </row>
    <row r="66" spans="2:10" ht="12.75" customHeight="1">
      <c r="B66" s="240">
        <v>36</v>
      </c>
      <c r="C66" s="238"/>
      <c r="D66" s="240" t="s">
        <v>254</v>
      </c>
      <c r="E66" s="238"/>
      <c r="F66" s="241">
        <v>188.1</v>
      </c>
      <c r="G66" s="238"/>
      <c r="H66" s="161" t="s">
        <v>252</v>
      </c>
      <c r="I66" s="240" t="s">
        <v>255</v>
      </c>
      <c r="J66" s="238"/>
    </row>
    <row r="67" spans="2:10" ht="12.75" customHeight="1">
      <c r="B67" s="240">
        <v>37</v>
      </c>
      <c r="C67" s="238"/>
      <c r="D67" s="240" t="s">
        <v>256</v>
      </c>
      <c r="E67" s="238"/>
      <c r="F67" s="241">
        <v>183.6</v>
      </c>
      <c r="G67" s="238"/>
      <c r="H67" s="161" t="s">
        <v>252</v>
      </c>
      <c r="I67" s="240" t="s">
        <v>237</v>
      </c>
      <c r="J67" s="238"/>
    </row>
    <row r="68" spans="2:10" ht="12.75" customHeight="1">
      <c r="B68" s="240">
        <v>38</v>
      </c>
      <c r="C68" s="238"/>
      <c r="D68" s="240" t="s">
        <v>256</v>
      </c>
      <c r="E68" s="238"/>
      <c r="F68" s="241">
        <v>183.6</v>
      </c>
      <c r="G68" s="238"/>
      <c r="H68" s="161" t="s">
        <v>257</v>
      </c>
      <c r="I68" s="240" t="s">
        <v>213</v>
      </c>
      <c r="J68" s="238"/>
    </row>
    <row r="69" spans="2:10" ht="12.75" customHeight="1">
      <c r="B69" s="240">
        <v>39</v>
      </c>
      <c r="C69" s="238"/>
      <c r="D69" s="240" t="s">
        <v>256</v>
      </c>
      <c r="E69" s="238"/>
      <c r="F69" s="241">
        <v>183.6</v>
      </c>
      <c r="G69" s="238"/>
      <c r="H69" s="161" t="s">
        <v>257</v>
      </c>
      <c r="I69" s="240" t="s">
        <v>258</v>
      </c>
      <c r="J69" s="238"/>
    </row>
    <row r="70" spans="2:10" ht="12.75" customHeight="1">
      <c r="B70" s="240">
        <v>40</v>
      </c>
      <c r="C70" s="238"/>
      <c r="D70" s="240" t="s">
        <v>256</v>
      </c>
      <c r="E70" s="238"/>
      <c r="F70" s="241">
        <v>183.6</v>
      </c>
      <c r="G70" s="238"/>
      <c r="H70" s="161" t="s">
        <v>257</v>
      </c>
      <c r="I70" s="240" t="s">
        <v>259</v>
      </c>
      <c r="J70" s="238"/>
    </row>
    <row r="71" spans="2:10" ht="12.75" customHeight="1">
      <c r="B71" s="240">
        <v>41</v>
      </c>
      <c r="C71" s="238"/>
      <c r="D71" s="240" t="s">
        <v>260</v>
      </c>
      <c r="E71" s="238"/>
      <c r="F71" s="241">
        <v>705.6</v>
      </c>
      <c r="G71" s="238"/>
      <c r="H71" s="161" t="s">
        <v>252</v>
      </c>
      <c r="I71" s="240" t="s">
        <v>261</v>
      </c>
      <c r="J71" s="238"/>
    </row>
    <row r="72" spans="2:10" ht="12.75" customHeight="1">
      <c r="B72" s="240">
        <v>42</v>
      </c>
      <c r="C72" s="238"/>
      <c r="D72" s="240" t="s">
        <v>685</v>
      </c>
      <c r="E72" s="238"/>
      <c r="F72" s="241">
        <v>112.32</v>
      </c>
      <c r="G72" s="238"/>
      <c r="H72" s="161" t="s">
        <v>262</v>
      </c>
      <c r="I72" s="240" t="s">
        <v>249</v>
      </c>
      <c r="J72" s="238"/>
    </row>
    <row r="73" spans="2:10" ht="12.75" customHeight="1">
      <c r="B73" s="240">
        <v>43</v>
      </c>
      <c r="C73" s="238"/>
      <c r="D73" s="240" t="s">
        <v>263</v>
      </c>
      <c r="E73" s="238"/>
      <c r="F73" s="241">
        <v>439.2</v>
      </c>
      <c r="G73" s="238"/>
      <c r="H73" s="161" t="s">
        <v>264</v>
      </c>
      <c r="I73" s="240" t="s">
        <v>686</v>
      </c>
      <c r="J73" s="238"/>
    </row>
    <row r="74" spans="2:10" ht="12.75" customHeight="1">
      <c r="B74" s="240">
        <v>44</v>
      </c>
      <c r="C74" s="238"/>
      <c r="D74" s="240" t="s">
        <v>265</v>
      </c>
      <c r="E74" s="238"/>
      <c r="F74" s="241">
        <v>439.2</v>
      </c>
      <c r="G74" s="238"/>
      <c r="H74" s="161" t="s">
        <v>264</v>
      </c>
      <c r="I74" s="240" t="s">
        <v>209</v>
      </c>
      <c r="J74" s="238"/>
    </row>
    <row r="75" spans="2:10" ht="12.75" customHeight="1">
      <c r="B75" s="240">
        <v>45</v>
      </c>
      <c r="C75" s="238"/>
      <c r="D75" s="240" t="s">
        <v>265</v>
      </c>
      <c r="E75" s="238"/>
      <c r="F75" s="241">
        <v>439.2</v>
      </c>
      <c r="G75" s="238"/>
      <c r="H75" s="161" t="s">
        <v>264</v>
      </c>
      <c r="I75" s="240" t="s">
        <v>683</v>
      </c>
      <c r="J75" s="238"/>
    </row>
    <row r="76" spans="2:10" ht="12.75" customHeight="1">
      <c r="B76" s="240">
        <v>46</v>
      </c>
      <c r="C76" s="238"/>
      <c r="D76" s="240" t="s">
        <v>687</v>
      </c>
      <c r="E76" s="238"/>
      <c r="F76" s="241">
        <v>336.96</v>
      </c>
      <c r="G76" s="238"/>
      <c r="H76" s="161" t="s">
        <v>252</v>
      </c>
      <c r="I76" s="240" t="s">
        <v>249</v>
      </c>
      <c r="J76" s="238"/>
    </row>
    <row r="77" spans="2:10" ht="12.75" customHeight="1">
      <c r="B77" s="240">
        <v>47</v>
      </c>
      <c r="C77" s="238"/>
      <c r="D77" s="240" t="s">
        <v>267</v>
      </c>
      <c r="E77" s="238"/>
      <c r="F77" s="241">
        <v>481.25</v>
      </c>
      <c r="G77" s="238"/>
      <c r="H77" s="161" t="s">
        <v>177</v>
      </c>
      <c r="I77" s="240" t="s">
        <v>268</v>
      </c>
      <c r="J77" s="238"/>
    </row>
    <row r="78" spans="2:10" ht="12.75" customHeight="1">
      <c r="B78" s="240">
        <v>48</v>
      </c>
      <c r="C78" s="238"/>
      <c r="D78" s="240" t="s">
        <v>269</v>
      </c>
      <c r="E78" s="238"/>
      <c r="F78" s="241">
        <v>406.26</v>
      </c>
      <c r="G78" s="238"/>
      <c r="H78" s="161" t="s">
        <v>177</v>
      </c>
      <c r="I78" s="240" t="s">
        <v>268</v>
      </c>
      <c r="J78" s="238"/>
    </row>
    <row r="79" spans="2:10">
      <c r="B79" s="237"/>
      <c r="C79" s="238"/>
      <c r="D79" s="237"/>
      <c r="E79" s="238"/>
      <c r="F79" s="239">
        <v>12177.360000000004</v>
      </c>
      <c r="G79" s="238"/>
      <c r="H79" s="163"/>
      <c r="I79" s="237"/>
      <c r="J79" s="238"/>
    </row>
    <row r="80" spans="2:10" ht="45.6" customHeight="1">
      <c r="B80" s="242" t="s">
        <v>270</v>
      </c>
      <c r="C80" s="243"/>
      <c r="D80" s="243"/>
      <c r="E80" s="243"/>
      <c r="F80" s="243"/>
      <c r="G80" s="243"/>
      <c r="H80" s="243"/>
      <c r="I80" s="243"/>
      <c r="J80" s="243"/>
    </row>
    <row r="81" spans="2:10" ht="12.75" customHeight="1">
      <c r="B81" s="244" t="s">
        <v>168</v>
      </c>
      <c r="C81" s="238"/>
      <c r="D81" s="244" t="s">
        <v>169</v>
      </c>
      <c r="E81" s="238"/>
      <c r="F81" s="244" t="s">
        <v>170</v>
      </c>
      <c r="G81" s="238"/>
      <c r="H81" s="162" t="s">
        <v>171</v>
      </c>
      <c r="I81" s="244" t="s">
        <v>172</v>
      </c>
      <c r="J81" s="238"/>
    </row>
    <row r="82" spans="2:10" ht="30" customHeight="1">
      <c r="B82" s="240">
        <v>1</v>
      </c>
      <c r="C82" s="238"/>
      <c r="D82" s="240" t="s">
        <v>688</v>
      </c>
      <c r="E82" s="238"/>
      <c r="F82" s="241">
        <v>1494.5</v>
      </c>
      <c r="G82" s="238"/>
      <c r="H82" s="161" t="s">
        <v>271</v>
      </c>
      <c r="I82" s="240" t="s">
        <v>272</v>
      </c>
      <c r="J82" s="238"/>
    </row>
    <row r="83" spans="2:10" ht="30" customHeight="1">
      <c r="B83" s="240">
        <v>2</v>
      </c>
      <c r="C83" s="238"/>
      <c r="D83" s="240" t="s">
        <v>689</v>
      </c>
      <c r="E83" s="238"/>
      <c r="F83" s="241">
        <v>150</v>
      </c>
      <c r="G83" s="238"/>
      <c r="H83" s="161" t="s">
        <v>219</v>
      </c>
      <c r="I83" s="240" t="s">
        <v>223</v>
      </c>
      <c r="J83" s="238"/>
    </row>
    <row r="84" spans="2:10" ht="30" customHeight="1">
      <c r="B84" s="240">
        <v>3</v>
      </c>
      <c r="C84" s="238"/>
      <c r="D84" s="240" t="s">
        <v>689</v>
      </c>
      <c r="E84" s="238"/>
      <c r="F84" s="241">
        <v>150</v>
      </c>
      <c r="G84" s="238"/>
      <c r="H84" s="161" t="s">
        <v>219</v>
      </c>
      <c r="I84" s="240" t="s">
        <v>225</v>
      </c>
      <c r="J84" s="238"/>
    </row>
    <row r="85" spans="2:10" ht="30" customHeight="1">
      <c r="B85" s="240">
        <v>4</v>
      </c>
      <c r="C85" s="238"/>
      <c r="D85" s="240" t="s">
        <v>689</v>
      </c>
      <c r="E85" s="238"/>
      <c r="F85" s="241">
        <v>100</v>
      </c>
      <c r="G85" s="238"/>
      <c r="H85" s="161" t="s">
        <v>219</v>
      </c>
      <c r="I85" s="240" t="s">
        <v>217</v>
      </c>
      <c r="J85" s="238"/>
    </row>
    <row r="86" spans="2:10" ht="30" customHeight="1">
      <c r="B86" s="240">
        <v>5</v>
      </c>
      <c r="C86" s="238"/>
      <c r="D86" s="240" t="s">
        <v>273</v>
      </c>
      <c r="E86" s="238"/>
      <c r="F86" s="241">
        <v>340.56</v>
      </c>
      <c r="G86" s="238"/>
      <c r="H86" s="161" t="s">
        <v>219</v>
      </c>
      <c r="I86" s="240" t="s">
        <v>227</v>
      </c>
      <c r="J86" s="238"/>
    </row>
    <row r="87" spans="2:10" ht="30" customHeight="1">
      <c r="B87" s="240">
        <v>6</v>
      </c>
      <c r="C87" s="238"/>
      <c r="D87" s="240" t="s">
        <v>274</v>
      </c>
      <c r="E87" s="238"/>
      <c r="F87" s="241">
        <v>162.04</v>
      </c>
      <c r="G87" s="238"/>
      <c r="H87" s="161" t="s">
        <v>236</v>
      </c>
      <c r="I87" s="240" t="s">
        <v>237</v>
      </c>
      <c r="J87" s="238"/>
    </row>
    <row r="88" spans="2:10" ht="60" customHeight="1">
      <c r="B88" s="240">
        <v>7</v>
      </c>
      <c r="C88" s="238"/>
      <c r="D88" s="240" t="s">
        <v>690</v>
      </c>
      <c r="E88" s="238"/>
      <c r="F88" s="241">
        <v>8727.89</v>
      </c>
      <c r="G88" s="238"/>
      <c r="H88" s="161" t="s">
        <v>266</v>
      </c>
      <c r="I88" s="240" t="s">
        <v>275</v>
      </c>
      <c r="J88" s="238"/>
    </row>
    <row r="89" spans="2:10" ht="30" customHeight="1">
      <c r="B89" s="240">
        <v>8</v>
      </c>
      <c r="C89" s="238"/>
      <c r="D89" s="240" t="s">
        <v>691</v>
      </c>
      <c r="E89" s="238"/>
      <c r="F89" s="241">
        <v>357.92</v>
      </c>
      <c r="G89" s="238"/>
      <c r="H89" s="161" t="s">
        <v>262</v>
      </c>
      <c r="I89" s="240" t="s">
        <v>249</v>
      </c>
      <c r="J89" s="238"/>
    </row>
    <row r="90" spans="2:10" ht="30" customHeight="1">
      <c r="B90" s="240">
        <v>9</v>
      </c>
      <c r="C90" s="238"/>
      <c r="D90" s="240" t="s">
        <v>692</v>
      </c>
      <c r="E90" s="238"/>
      <c r="F90" s="241">
        <v>477.36</v>
      </c>
      <c r="G90" s="238"/>
      <c r="H90" s="161" t="s">
        <v>252</v>
      </c>
      <c r="I90" s="240" t="s">
        <v>249</v>
      </c>
      <c r="J90" s="238"/>
    </row>
    <row r="91" spans="2:10" ht="30" customHeight="1">
      <c r="B91" s="240">
        <v>10</v>
      </c>
      <c r="C91" s="238"/>
      <c r="D91" s="240" t="s">
        <v>693</v>
      </c>
      <c r="E91" s="238"/>
      <c r="F91" s="241">
        <v>480</v>
      </c>
      <c r="G91" s="238"/>
      <c r="H91" s="161" t="s">
        <v>276</v>
      </c>
      <c r="I91" s="240" t="s">
        <v>277</v>
      </c>
      <c r="J91" s="238"/>
    </row>
    <row r="92" spans="2:10" ht="30" customHeight="1">
      <c r="B92" s="240">
        <v>11</v>
      </c>
      <c r="C92" s="238"/>
      <c r="D92" s="240" t="s">
        <v>694</v>
      </c>
      <c r="E92" s="238"/>
      <c r="F92" s="241">
        <v>1113.7</v>
      </c>
      <c r="G92" s="238"/>
      <c r="H92" s="161" t="s">
        <v>230</v>
      </c>
      <c r="I92" s="240" t="s">
        <v>277</v>
      </c>
      <c r="J92" s="238"/>
    </row>
    <row r="93" spans="2:10" ht="30" customHeight="1">
      <c r="B93" s="240">
        <v>12</v>
      </c>
      <c r="C93" s="238"/>
      <c r="D93" s="240" t="s">
        <v>695</v>
      </c>
      <c r="E93" s="238"/>
      <c r="F93" s="241">
        <v>1094.58</v>
      </c>
      <c r="G93" s="238"/>
      <c r="H93" s="161" t="s">
        <v>276</v>
      </c>
      <c r="I93" s="240" t="s">
        <v>277</v>
      </c>
      <c r="J93" s="238"/>
    </row>
    <row r="94" spans="2:10" ht="30" customHeight="1">
      <c r="B94" s="240">
        <v>13</v>
      </c>
      <c r="C94" s="238"/>
      <c r="D94" s="240" t="s">
        <v>696</v>
      </c>
      <c r="E94" s="238"/>
      <c r="F94" s="241">
        <v>2148</v>
      </c>
      <c r="G94" s="238"/>
      <c r="H94" s="161" t="s">
        <v>276</v>
      </c>
      <c r="I94" s="240" t="s">
        <v>277</v>
      </c>
      <c r="J94" s="238"/>
    </row>
    <row r="95" spans="2:10" ht="45" customHeight="1">
      <c r="B95" s="240">
        <v>14</v>
      </c>
      <c r="C95" s="238"/>
      <c r="D95" s="240" t="s">
        <v>697</v>
      </c>
      <c r="E95" s="238"/>
      <c r="F95" s="241">
        <v>2212.8200000000002</v>
      </c>
      <c r="G95" s="238"/>
      <c r="H95" s="161" t="s">
        <v>279</v>
      </c>
      <c r="I95" s="240" t="s">
        <v>275</v>
      </c>
      <c r="J95" s="238"/>
    </row>
    <row r="96" spans="2:10">
      <c r="B96" s="237"/>
      <c r="C96" s="238"/>
      <c r="D96" s="237"/>
      <c r="E96" s="238"/>
      <c r="F96" s="239">
        <v>19009.370000000003</v>
      </c>
      <c r="G96" s="238"/>
      <c r="H96" s="163"/>
      <c r="I96" s="237"/>
      <c r="J96" s="238"/>
    </row>
    <row r="97" spans="2:10" ht="45.6" customHeight="1">
      <c r="B97" s="242" t="s">
        <v>280</v>
      </c>
      <c r="C97" s="243"/>
      <c r="D97" s="243"/>
      <c r="E97" s="243"/>
      <c r="F97" s="243"/>
      <c r="G97" s="243"/>
      <c r="H97" s="243"/>
      <c r="I97" s="243"/>
      <c r="J97" s="243"/>
    </row>
    <row r="98" spans="2:10" ht="12.75" customHeight="1">
      <c r="B98" s="244" t="s">
        <v>168</v>
      </c>
      <c r="C98" s="238"/>
      <c r="D98" s="244" t="s">
        <v>169</v>
      </c>
      <c r="E98" s="238"/>
      <c r="F98" s="244" t="s">
        <v>170</v>
      </c>
      <c r="G98" s="238"/>
      <c r="H98" s="162" t="s">
        <v>171</v>
      </c>
      <c r="I98" s="244" t="s">
        <v>172</v>
      </c>
      <c r="J98" s="238"/>
    </row>
    <row r="99" spans="2:10" ht="24" customHeight="1">
      <c r="B99" s="240">
        <v>1</v>
      </c>
      <c r="C99" s="238"/>
      <c r="D99" s="240" t="s">
        <v>281</v>
      </c>
      <c r="E99" s="238"/>
      <c r="F99" s="241">
        <v>51.8</v>
      </c>
      <c r="G99" s="238"/>
      <c r="H99" s="161" t="s">
        <v>271</v>
      </c>
      <c r="I99" s="240" t="s">
        <v>227</v>
      </c>
      <c r="J99" s="238"/>
    </row>
    <row r="100" spans="2:10" ht="12.75" customHeight="1">
      <c r="B100" s="240">
        <v>2</v>
      </c>
      <c r="C100" s="238"/>
      <c r="D100" s="240" t="s">
        <v>282</v>
      </c>
      <c r="E100" s="238"/>
      <c r="F100" s="241">
        <v>678.77</v>
      </c>
      <c r="G100" s="238"/>
      <c r="H100" s="161" t="s">
        <v>219</v>
      </c>
      <c r="I100" s="240" t="s">
        <v>698</v>
      </c>
      <c r="J100" s="238"/>
    </row>
    <row r="101" spans="2:10" ht="42.75" customHeight="1">
      <c r="B101" s="240">
        <v>3</v>
      </c>
      <c r="C101" s="238"/>
      <c r="D101" s="240" t="s">
        <v>699</v>
      </c>
      <c r="E101" s="238"/>
      <c r="F101" s="241">
        <v>5881.78</v>
      </c>
      <c r="G101" s="238"/>
      <c r="H101" s="161" t="s">
        <v>266</v>
      </c>
      <c r="I101" s="240" t="s">
        <v>275</v>
      </c>
      <c r="J101" s="238"/>
    </row>
    <row r="102" spans="2:10" ht="25.5" customHeight="1">
      <c r="B102" s="240">
        <v>4</v>
      </c>
      <c r="C102" s="238"/>
      <c r="D102" s="240" t="s">
        <v>283</v>
      </c>
      <c r="E102" s="238"/>
      <c r="F102" s="241">
        <v>476.5</v>
      </c>
      <c r="G102" s="238"/>
      <c r="H102" s="161" t="s">
        <v>246</v>
      </c>
      <c r="I102" s="240" t="s">
        <v>223</v>
      </c>
      <c r="J102" s="238"/>
    </row>
    <row r="103" spans="2:10" ht="12.75" customHeight="1">
      <c r="B103" s="240">
        <v>5</v>
      </c>
      <c r="C103" s="238"/>
      <c r="D103" s="240" t="s">
        <v>284</v>
      </c>
      <c r="E103" s="238"/>
      <c r="F103" s="241">
        <v>2622.05</v>
      </c>
      <c r="G103" s="238"/>
      <c r="H103" s="161" t="s">
        <v>177</v>
      </c>
      <c r="I103" s="240" t="s">
        <v>268</v>
      </c>
      <c r="J103" s="238"/>
    </row>
    <row r="104" spans="2:10" ht="12.75" customHeight="1">
      <c r="B104" s="240">
        <v>6</v>
      </c>
      <c r="C104" s="238"/>
      <c r="D104" s="240" t="s">
        <v>700</v>
      </c>
      <c r="E104" s="238"/>
      <c r="F104" s="241">
        <v>161.5</v>
      </c>
      <c r="G104" s="238"/>
      <c r="H104" s="161" t="s">
        <v>276</v>
      </c>
      <c r="I104" s="240" t="s">
        <v>277</v>
      </c>
      <c r="J104" s="238"/>
    </row>
    <row r="105" spans="2:10" ht="12.75" customHeight="1">
      <c r="B105" s="240">
        <v>7</v>
      </c>
      <c r="C105" s="238"/>
      <c r="D105" s="240" t="s">
        <v>701</v>
      </c>
      <c r="E105" s="238"/>
      <c r="F105" s="241">
        <v>96.9</v>
      </c>
      <c r="G105" s="238"/>
      <c r="H105" s="161" t="s">
        <v>276</v>
      </c>
      <c r="I105" s="240" t="s">
        <v>277</v>
      </c>
      <c r="J105" s="238"/>
    </row>
    <row r="106" spans="2:10" ht="12.75" customHeight="1">
      <c r="B106" s="240">
        <v>8</v>
      </c>
      <c r="C106" s="238"/>
      <c r="D106" s="240" t="s">
        <v>702</v>
      </c>
      <c r="E106" s="238"/>
      <c r="F106" s="241">
        <v>319</v>
      </c>
      <c r="G106" s="238"/>
      <c r="H106" s="161" t="s">
        <v>276</v>
      </c>
      <c r="I106" s="240" t="s">
        <v>277</v>
      </c>
      <c r="J106" s="238"/>
    </row>
    <row r="107" spans="2:10" ht="12.75" customHeight="1">
      <c r="B107" s="240">
        <v>9</v>
      </c>
      <c r="C107" s="238"/>
      <c r="D107" s="240" t="s">
        <v>703</v>
      </c>
      <c r="E107" s="238"/>
      <c r="F107" s="241">
        <v>820.67</v>
      </c>
      <c r="G107" s="238"/>
      <c r="H107" s="161" t="s">
        <v>191</v>
      </c>
      <c r="I107" s="240" t="s">
        <v>285</v>
      </c>
      <c r="J107" s="238"/>
    </row>
    <row r="108" spans="2:10" ht="12.75" customHeight="1">
      <c r="B108" s="240">
        <v>10</v>
      </c>
      <c r="C108" s="238"/>
      <c r="D108" s="240" t="s">
        <v>286</v>
      </c>
      <c r="E108" s="238"/>
      <c r="F108" s="241">
        <v>668</v>
      </c>
      <c r="G108" s="238"/>
      <c r="H108" s="161" t="s">
        <v>177</v>
      </c>
      <c r="I108" s="240" t="s">
        <v>268</v>
      </c>
      <c r="J108" s="238"/>
    </row>
    <row r="109" spans="2:10" ht="12.75" customHeight="1">
      <c r="B109" s="240">
        <v>11</v>
      </c>
      <c r="C109" s="238"/>
      <c r="D109" s="240" t="s">
        <v>704</v>
      </c>
      <c r="E109" s="238"/>
      <c r="F109" s="241">
        <v>499.65</v>
      </c>
      <c r="G109" s="238"/>
      <c r="H109" s="161" t="s">
        <v>279</v>
      </c>
      <c r="I109" s="240" t="s">
        <v>275</v>
      </c>
      <c r="J109" s="238"/>
    </row>
    <row r="110" spans="2:10" ht="12.75" customHeight="1">
      <c r="B110" s="240">
        <v>12</v>
      </c>
      <c r="C110" s="238"/>
      <c r="D110" s="240" t="s">
        <v>705</v>
      </c>
      <c r="E110" s="238"/>
      <c r="F110" s="241">
        <v>1355.03</v>
      </c>
      <c r="G110" s="238"/>
      <c r="H110" s="161" t="s">
        <v>279</v>
      </c>
      <c r="I110" s="240" t="s">
        <v>275</v>
      </c>
      <c r="J110" s="238"/>
    </row>
    <row r="111" spans="2:10">
      <c r="B111" s="237"/>
      <c r="C111" s="238"/>
      <c r="D111" s="237"/>
      <c r="E111" s="238"/>
      <c r="F111" s="239">
        <v>13631.65</v>
      </c>
      <c r="G111" s="238"/>
      <c r="H111" s="163"/>
      <c r="I111" s="237"/>
      <c r="J111" s="238"/>
    </row>
    <row r="112" spans="2:10" ht="45.6" customHeight="1">
      <c r="B112" s="242" t="s">
        <v>287</v>
      </c>
      <c r="C112" s="243"/>
      <c r="D112" s="243"/>
      <c r="E112" s="243"/>
      <c r="F112" s="243"/>
      <c r="G112" s="243"/>
      <c r="H112" s="243"/>
      <c r="I112" s="243"/>
      <c r="J112" s="243"/>
    </row>
    <row r="113" spans="2:10" ht="12.75" customHeight="1">
      <c r="B113" s="244" t="s">
        <v>168</v>
      </c>
      <c r="C113" s="238"/>
      <c r="D113" s="244" t="s">
        <v>169</v>
      </c>
      <c r="E113" s="238"/>
      <c r="F113" s="244" t="s">
        <v>170</v>
      </c>
      <c r="G113" s="238"/>
      <c r="H113" s="162" t="s">
        <v>171</v>
      </c>
      <c r="I113" s="244" t="s">
        <v>172</v>
      </c>
      <c r="J113" s="238"/>
    </row>
    <row r="114" spans="2:10" ht="12.75" customHeight="1">
      <c r="B114" s="240">
        <v>1</v>
      </c>
      <c r="C114" s="238"/>
      <c r="D114" s="240" t="s">
        <v>288</v>
      </c>
      <c r="E114" s="238"/>
      <c r="F114" s="241">
        <v>15000</v>
      </c>
      <c r="G114" s="238"/>
      <c r="H114" s="161" t="s">
        <v>230</v>
      </c>
      <c r="I114" s="240" t="s">
        <v>289</v>
      </c>
      <c r="J114" s="238"/>
    </row>
    <row r="115" spans="2:10" ht="12.75" customHeight="1">
      <c r="B115" s="240">
        <v>2</v>
      </c>
      <c r="C115" s="238"/>
      <c r="D115" s="240" t="s">
        <v>291</v>
      </c>
      <c r="E115" s="238"/>
      <c r="F115" s="241">
        <v>403.11</v>
      </c>
      <c r="G115" s="238"/>
      <c r="H115" s="161" t="s">
        <v>230</v>
      </c>
      <c r="I115" s="240" t="s">
        <v>292</v>
      </c>
      <c r="J115" s="238"/>
    </row>
    <row r="116" spans="2:10" ht="12.75" customHeight="1">
      <c r="B116" s="240">
        <v>3</v>
      </c>
      <c r="C116" s="238"/>
      <c r="D116" s="240" t="s">
        <v>290</v>
      </c>
      <c r="E116" s="238"/>
      <c r="F116" s="241">
        <v>368.16</v>
      </c>
      <c r="G116" s="238"/>
      <c r="H116" s="161" t="s">
        <v>230</v>
      </c>
      <c r="I116" s="240" t="s">
        <v>292</v>
      </c>
      <c r="J116" s="238"/>
    </row>
    <row r="117" spans="2:10" ht="12.75" customHeight="1">
      <c r="B117" s="240">
        <v>4</v>
      </c>
      <c r="C117" s="238"/>
      <c r="D117" s="240" t="s">
        <v>293</v>
      </c>
      <c r="E117" s="238"/>
      <c r="F117" s="241">
        <v>952.36</v>
      </c>
      <c r="G117" s="238"/>
      <c r="H117" s="161" t="s">
        <v>182</v>
      </c>
      <c r="I117" s="240" t="s">
        <v>292</v>
      </c>
      <c r="J117" s="238"/>
    </row>
    <row r="118" spans="2:10" ht="12.75" customHeight="1">
      <c r="B118" s="240">
        <v>5</v>
      </c>
      <c r="C118" s="238"/>
      <c r="D118" s="240" t="s">
        <v>288</v>
      </c>
      <c r="E118" s="238"/>
      <c r="F118" s="241">
        <v>11000</v>
      </c>
      <c r="G118" s="238"/>
      <c r="H118" s="161" t="s">
        <v>252</v>
      </c>
      <c r="I118" s="240" t="s">
        <v>289</v>
      </c>
      <c r="J118" s="238"/>
    </row>
    <row r="119" spans="2:10" ht="12.75" customHeight="1">
      <c r="B119" s="240">
        <v>6</v>
      </c>
      <c r="C119" s="238"/>
      <c r="D119" s="240" t="s">
        <v>295</v>
      </c>
      <c r="E119" s="238"/>
      <c r="F119" s="241">
        <v>642.21</v>
      </c>
      <c r="G119" s="238"/>
      <c r="H119" s="161" t="s">
        <v>264</v>
      </c>
      <c r="I119" s="240" t="s">
        <v>296</v>
      </c>
      <c r="J119" s="238"/>
    </row>
    <row r="120" spans="2:10">
      <c r="B120" s="237"/>
      <c r="C120" s="238"/>
      <c r="D120" s="237"/>
      <c r="E120" s="238"/>
      <c r="F120" s="239">
        <v>28365.84</v>
      </c>
      <c r="G120" s="238"/>
      <c r="H120" s="163"/>
      <c r="I120" s="237"/>
      <c r="J120" s="238"/>
    </row>
    <row r="121" spans="2:10" ht="45.6" customHeight="1">
      <c r="B121" s="242" t="s">
        <v>297</v>
      </c>
      <c r="C121" s="243"/>
      <c r="D121" s="243"/>
      <c r="E121" s="243"/>
      <c r="F121" s="243"/>
      <c r="G121" s="243"/>
      <c r="H121" s="243"/>
      <c r="I121" s="243"/>
      <c r="J121" s="243"/>
    </row>
    <row r="122" spans="2:10" ht="12.75" customHeight="1">
      <c r="B122" s="244" t="s">
        <v>168</v>
      </c>
      <c r="C122" s="238"/>
      <c r="D122" s="244" t="s">
        <v>169</v>
      </c>
      <c r="E122" s="238"/>
      <c r="F122" s="244" t="s">
        <v>170</v>
      </c>
      <c r="G122" s="238"/>
      <c r="H122" s="162" t="s">
        <v>171</v>
      </c>
      <c r="I122" s="244" t="s">
        <v>172</v>
      </c>
      <c r="J122" s="238"/>
    </row>
    <row r="123" spans="2:10" ht="12.75" customHeight="1">
      <c r="B123" s="240">
        <v>1</v>
      </c>
      <c r="C123" s="238"/>
      <c r="D123" s="240" t="s">
        <v>706</v>
      </c>
      <c r="E123" s="238"/>
      <c r="F123" s="241">
        <v>2058</v>
      </c>
      <c r="G123" s="238"/>
      <c r="H123" s="161" t="s">
        <v>298</v>
      </c>
      <c r="I123" s="240" t="s">
        <v>299</v>
      </c>
      <c r="J123" s="238"/>
    </row>
    <row r="124" spans="2:10" ht="12.75" customHeight="1">
      <c r="B124" s="240">
        <v>2</v>
      </c>
      <c r="C124" s="238"/>
      <c r="D124" s="240" t="s">
        <v>300</v>
      </c>
      <c r="E124" s="238"/>
      <c r="F124" s="241">
        <v>242.35</v>
      </c>
      <c r="G124" s="238"/>
      <c r="H124" s="161" t="s">
        <v>193</v>
      </c>
      <c r="I124" s="240" t="s">
        <v>301</v>
      </c>
      <c r="J124" s="238"/>
    </row>
    <row r="125" spans="2:10" ht="12.75" customHeight="1">
      <c r="B125" s="240">
        <v>3</v>
      </c>
      <c r="C125" s="238"/>
      <c r="D125" s="240" t="s">
        <v>302</v>
      </c>
      <c r="E125" s="238"/>
      <c r="F125" s="241">
        <v>107</v>
      </c>
      <c r="G125" s="238"/>
      <c r="H125" s="161" t="s">
        <v>303</v>
      </c>
      <c r="I125" s="240" t="s">
        <v>707</v>
      </c>
      <c r="J125" s="238"/>
    </row>
    <row r="126" spans="2:10" ht="12.75" customHeight="1">
      <c r="B126" s="240">
        <v>4</v>
      </c>
      <c r="C126" s="238"/>
      <c r="D126" s="240" t="s">
        <v>304</v>
      </c>
      <c r="E126" s="238"/>
      <c r="F126" s="241">
        <v>50</v>
      </c>
      <c r="G126" s="238"/>
      <c r="H126" s="161" t="s">
        <v>305</v>
      </c>
      <c r="I126" s="240" t="s">
        <v>306</v>
      </c>
      <c r="J126" s="238"/>
    </row>
    <row r="127" spans="2:10" ht="12.75" customHeight="1">
      <c r="B127" s="240">
        <v>5</v>
      </c>
      <c r="C127" s="238"/>
      <c r="D127" s="240" t="s">
        <v>307</v>
      </c>
      <c r="E127" s="238"/>
      <c r="F127" s="241">
        <v>50</v>
      </c>
      <c r="G127" s="238"/>
      <c r="H127" s="161" t="s">
        <v>305</v>
      </c>
      <c r="I127" s="240" t="s">
        <v>306</v>
      </c>
      <c r="J127" s="238"/>
    </row>
    <row r="128" spans="2:10" ht="12.75" customHeight="1">
      <c r="B128" s="240">
        <v>6</v>
      </c>
      <c r="C128" s="238"/>
      <c r="D128" s="240" t="s">
        <v>308</v>
      </c>
      <c r="E128" s="238"/>
      <c r="F128" s="241">
        <v>450</v>
      </c>
      <c r="G128" s="238"/>
      <c r="H128" s="161" t="s">
        <v>278</v>
      </c>
      <c r="I128" s="240" t="s">
        <v>309</v>
      </c>
      <c r="J128" s="238"/>
    </row>
    <row r="129" spans="2:10" ht="12.75" customHeight="1">
      <c r="B129" s="240">
        <v>7</v>
      </c>
      <c r="C129" s="238"/>
      <c r="D129" s="240" t="s">
        <v>310</v>
      </c>
      <c r="E129" s="238"/>
      <c r="F129" s="241">
        <v>50</v>
      </c>
      <c r="G129" s="238"/>
      <c r="H129" s="161" t="s">
        <v>184</v>
      </c>
      <c r="I129" s="240" t="s">
        <v>306</v>
      </c>
      <c r="J129" s="238"/>
    </row>
    <row r="130" spans="2:10" ht="12.75" customHeight="1">
      <c r="B130" s="240">
        <v>8</v>
      </c>
      <c r="C130" s="238"/>
      <c r="D130" s="240" t="s">
        <v>311</v>
      </c>
      <c r="E130" s="238"/>
      <c r="F130" s="241">
        <v>50</v>
      </c>
      <c r="G130" s="238"/>
      <c r="H130" s="161" t="s">
        <v>184</v>
      </c>
      <c r="I130" s="240" t="s">
        <v>306</v>
      </c>
      <c r="J130" s="238"/>
    </row>
    <row r="131" spans="2:10" ht="12.75" customHeight="1">
      <c r="B131" s="240">
        <v>9</v>
      </c>
      <c r="C131" s="238"/>
      <c r="D131" s="240" t="s">
        <v>312</v>
      </c>
      <c r="E131" s="238"/>
      <c r="F131" s="241">
        <v>50</v>
      </c>
      <c r="G131" s="238"/>
      <c r="H131" s="161" t="s">
        <v>184</v>
      </c>
      <c r="I131" s="240" t="s">
        <v>306</v>
      </c>
      <c r="J131" s="238"/>
    </row>
    <row r="132" spans="2:10" ht="12.75" customHeight="1">
      <c r="B132" s="240">
        <v>10</v>
      </c>
      <c r="C132" s="238"/>
      <c r="D132" s="240" t="s">
        <v>313</v>
      </c>
      <c r="E132" s="238"/>
      <c r="F132" s="241">
        <v>50</v>
      </c>
      <c r="G132" s="238"/>
      <c r="H132" s="161" t="s">
        <v>279</v>
      </c>
      <c r="I132" s="240" t="s">
        <v>306</v>
      </c>
      <c r="J132" s="238"/>
    </row>
    <row r="133" spans="2:10" ht="12.75" customHeight="1">
      <c r="B133" s="240">
        <v>11</v>
      </c>
      <c r="C133" s="238"/>
      <c r="D133" s="240" t="s">
        <v>314</v>
      </c>
      <c r="E133" s="238"/>
      <c r="F133" s="241">
        <v>50</v>
      </c>
      <c r="G133" s="238"/>
      <c r="H133" s="161" t="s">
        <v>279</v>
      </c>
      <c r="I133" s="240" t="s">
        <v>306</v>
      </c>
      <c r="J133" s="238"/>
    </row>
    <row r="134" spans="2:10" ht="12.75" customHeight="1">
      <c r="B134" s="240">
        <v>12</v>
      </c>
      <c r="C134" s="238"/>
      <c r="D134" s="240" t="s">
        <v>678</v>
      </c>
      <c r="E134" s="238"/>
      <c r="F134" s="241">
        <v>147</v>
      </c>
      <c r="G134" s="238"/>
      <c r="H134" s="161" t="s">
        <v>228</v>
      </c>
      <c r="I134" s="240" t="s">
        <v>315</v>
      </c>
      <c r="J134" s="238"/>
    </row>
    <row r="135" spans="2:10" ht="12.75" customHeight="1">
      <c r="B135" s="240">
        <v>13</v>
      </c>
      <c r="C135" s="238"/>
      <c r="D135" s="240" t="s">
        <v>316</v>
      </c>
      <c r="E135" s="238"/>
      <c r="F135" s="241">
        <v>50</v>
      </c>
      <c r="G135" s="238"/>
      <c r="H135" s="161" t="s">
        <v>230</v>
      </c>
      <c r="I135" s="240" t="s">
        <v>306</v>
      </c>
      <c r="J135" s="238"/>
    </row>
    <row r="136" spans="2:10">
      <c r="B136" s="237"/>
      <c r="C136" s="238"/>
      <c r="D136" s="237"/>
      <c r="E136" s="238"/>
      <c r="F136" s="239">
        <v>3404.35</v>
      </c>
      <c r="G136" s="238"/>
      <c r="H136" s="163"/>
      <c r="I136" s="237"/>
      <c r="J136" s="238"/>
    </row>
    <row r="137" spans="2:10" ht="45.6" customHeight="1">
      <c r="B137" s="242" t="s">
        <v>317</v>
      </c>
      <c r="C137" s="243"/>
      <c r="D137" s="243"/>
      <c r="E137" s="243"/>
      <c r="F137" s="243"/>
      <c r="G137" s="243"/>
      <c r="H137" s="243"/>
      <c r="I137" s="243"/>
      <c r="J137" s="243"/>
    </row>
    <row r="138" spans="2:10" ht="12.75" customHeight="1">
      <c r="B138" s="244" t="s">
        <v>168</v>
      </c>
      <c r="C138" s="238"/>
      <c r="D138" s="244" t="s">
        <v>169</v>
      </c>
      <c r="E138" s="238"/>
      <c r="F138" s="244" t="s">
        <v>170</v>
      </c>
      <c r="G138" s="238"/>
      <c r="H138" s="162" t="s">
        <v>171</v>
      </c>
      <c r="I138" s="244" t="s">
        <v>172</v>
      </c>
      <c r="J138" s="238"/>
    </row>
    <row r="139" spans="2:10" ht="21" customHeight="1">
      <c r="B139" s="240">
        <v>1</v>
      </c>
      <c r="C139" s="238"/>
      <c r="D139" s="240" t="s">
        <v>319</v>
      </c>
      <c r="E139" s="238"/>
      <c r="F139" s="241">
        <v>69.400000000000006</v>
      </c>
      <c r="G139" s="238"/>
      <c r="H139" s="161" t="s">
        <v>188</v>
      </c>
      <c r="I139" s="240" t="s">
        <v>320</v>
      </c>
      <c r="J139" s="238"/>
    </row>
    <row r="140" spans="2:10" ht="29.25" customHeight="1">
      <c r="B140" s="240">
        <v>2</v>
      </c>
      <c r="C140" s="238"/>
      <c r="D140" s="240" t="s">
        <v>321</v>
      </c>
      <c r="E140" s="238"/>
      <c r="F140" s="241">
        <v>260.45</v>
      </c>
      <c r="G140" s="238"/>
      <c r="H140" s="161" t="s">
        <v>188</v>
      </c>
      <c r="I140" s="240" t="s">
        <v>322</v>
      </c>
      <c r="J140" s="238"/>
    </row>
    <row r="141" spans="2:10" ht="29.25" customHeight="1">
      <c r="B141" s="240">
        <v>3</v>
      </c>
      <c r="C141" s="238"/>
      <c r="D141" s="240" t="s">
        <v>323</v>
      </c>
      <c r="E141" s="238"/>
      <c r="F141" s="241">
        <v>4412</v>
      </c>
      <c r="G141" s="238"/>
      <c r="H141" s="161" t="s">
        <v>190</v>
      </c>
      <c r="I141" s="240" t="s">
        <v>324</v>
      </c>
      <c r="J141" s="238"/>
    </row>
    <row r="142" spans="2:10" ht="33" customHeight="1">
      <c r="B142" s="240">
        <v>4</v>
      </c>
      <c r="C142" s="238"/>
      <c r="D142" s="240" t="s">
        <v>323</v>
      </c>
      <c r="E142" s="238"/>
      <c r="F142" s="241">
        <v>4715</v>
      </c>
      <c r="G142" s="238"/>
      <c r="H142" s="161" t="s">
        <v>271</v>
      </c>
      <c r="I142" s="240" t="s">
        <v>325</v>
      </c>
      <c r="J142" s="238"/>
    </row>
    <row r="143" spans="2:10" ht="30.75" customHeight="1">
      <c r="B143" s="240">
        <v>5</v>
      </c>
      <c r="C143" s="238"/>
      <c r="D143" s="240" t="s">
        <v>326</v>
      </c>
      <c r="E143" s="238"/>
      <c r="F143" s="241">
        <v>700</v>
      </c>
      <c r="G143" s="238"/>
      <c r="H143" s="161" t="s">
        <v>271</v>
      </c>
      <c r="I143" s="240" t="s">
        <v>327</v>
      </c>
      <c r="J143" s="238"/>
    </row>
    <row r="144" spans="2:10" ht="29.25" customHeight="1">
      <c r="B144" s="240">
        <v>6</v>
      </c>
      <c r="C144" s="238"/>
      <c r="D144" s="240" t="s">
        <v>326</v>
      </c>
      <c r="E144" s="238"/>
      <c r="F144" s="241">
        <v>56</v>
      </c>
      <c r="G144" s="238"/>
      <c r="H144" s="161" t="s">
        <v>271</v>
      </c>
      <c r="I144" s="240" t="s">
        <v>327</v>
      </c>
      <c r="J144" s="238"/>
    </row>
    <row r="145" spans="2:10" ht="21" customHeight="1">
      <c r="B145" s="240">
        <v>7</v>
      </c>
      <c r="C145" s="238"/>
      <c r="D145" s="240" t="s">
        <v>328</v>
      </c>
      <c r="E145" s="238"/>
      <c r="F145" s="241">
        <v>3993</v>
      </c>
      <c r="G145" s="238"/>
      <c r="H145" s="161" t="s">
        <v>228</v>
      </c>
      <c r="I145" s="240" t="s">
        <v>329</v>
      </c>
      <c r="J145" s="238"/>
    </row>
    <row r="146" spans="2:10" ht="29.25" customHeight="1">
      <c r="B146" s="240">
        <v>8</v>
      </c>
      <c r="C146" s="238"/>
      <c r="D146" s="240" t="s">
        <v>330</v>
      </c>
      <c r="E146" s="238"/>
      <c r="F146" s="241">
        <v>293.39999999999998</v>
      </c>
      <c r="G146" s="238"/>
      <c r="H146" s="161" t="s">
        <v>276</v>
      </c>
      <c r="I146" s="240" t="s">
        <v>331</v>
      </c>
      <c r="J146" s="238"/>
    </row>
    <row r="147" spans="2:10" ht="21" customHeight="1">
      <c r="B147" s="240">
        <v>9</v>
      </c>
      <c r="C147" s="238"/>
      <c r="D147" s="240" t="s">
        <v>332</v>
      </c>
      <c r="E147" s="238"/>
      <c r="F147" s="241">
        <v>189.6</v>
      </c>
      <c r="G147" s="238"/>
      <c r="H147" s="161" t="s">
        <v>230</v>
      </c>
      <c r="I147" s="240" t="s">
        <v>333</v>
      </c>
      <c r="J147" s="238"/>
    </row>
    <row r="148" spans="2:10" ht="21" customHeight="1">
      <c r="B148" s="240">
        <v>10</v>
      </c>
      <c r="C148" s="238"/>
      <c r="D148" s="240" t="s">
        <v>334</v>
      </c>
      <c r="E148" s="238"/>
      <c r="F148" s="241">
        <v>154.9</v>
      </c>
      <c r="G148" s="238"/>
      <c r="H148" s="161" t="s">
        <v>230</v>
      </c>
      <c r="I148" s="240" t="s">
        <v>335</v>
      </c>
      <c r="J148" s="238"/>
    </row>
    <row r="149" spans="2:10" ht="21" customHeight="1">
      <c r="B149" s="240">
        <v>11</v>
      </c>
      <c r="C149" s="238"/>
      <c r="D149" s="240" t="s">
        <v>336</v>
      </c>
      <c r="E149" s="238"/>
      <c r="F149" s="241">
        <v>72.2</v>
      </c>
      <c r="G149" s="238"/>
      <c r="H149" s="161" t="s">
        <v>230</v>
      </c>
      <c r="I149" s="240" t="s">
        <v>335</v>
      </c>
      <c r="J149" s="238"/>
    </row>
    <row r="150" spans="2:10" ht="21" customHeight="1">
      <c r="B150" s="240">
        <v>12</v>
      </c>
      <c r="C150" s="238"/>
      <c r="D150" s="240" t="s">
        <v>337</v>
      </c>
      <c r="E150" s="238"/>
      <c r="F150" s="241">
        <v>37.799999999999997</v>
      </c>
      <c r="G150" s="238"/>
      <c r="H150" s="161" t="s">
        <v>230</v>
      </c>
      <c r="I150" s="240" t="s">
        <v>338</v>
      </c>
      <c r="J150" s="238"/>
    </row>
    <row r="151" spans="2:10" ht="21" customHeight="1">
      <c r="B151" s="240">
        <v>13</v>
      </c>
      <c r="C151" s="238"/>
      <c r="D151" s="240" t="s">
        <v>339</v>
      </c>
      <c r="E151" s="238"/>
      <c r="F151" s="241">
        <v>159.6</v>
      </c>
      <c r="G151" s="238"/>
      <c r="H151" s="161" t="s">
        <v>230</v>
      </c>
      <c r="I151" s="240" t="s">
        <v>708</v>
      </c>
      <c r="J151" s="238"/>
    </row>
    <row r="152" spans="2:10" ht="21" customHeight="1">
      <c r="B152" s="240">
        <v>14</v>
      </c>
      <c r="C152" s="238"/>
      <c r="D152" s="240" t="s">
        <v>340</v>
      </c>
      <c r="E152" s="238"/>
      <c r="F152" s="241">
        <v>432</v>
      </c>
      <c r="G152" s="238"/>
      <c r="H152" s="161" t="s">
        <v>230</v>
      </c>
      <c r="I152" s="240" t="s">
        <v>341</v>
      </c>
      <c r="J152" s="238"/>
    </row>
    <row r="153" spans="2:10" ht="21" customHeight="1">
      <c r="B153" s="240">
        <v>15</v>
      </c>
      <c r="C153" s="238"/>
      <c r="D153" s="240" t="s">
        <v>342</v>
      </c>
      <c r="E153" s="238"/>
      <c r="F153" s="241">
        <v>3111</v>
      </c>
      <c r="G153" s="238"/>
      <c r="H153" s="161" t="s">
        <v>230</v>
      </c>
      <c r="I153" s="240" t="s">
        <v>324</v>
      </c>
      <c r="J153" s="238"/>
    </row>
    <row r="154" spans="2:10" ht="21" customHeight="1">
      <c r="B154" s="240">
        <v>16</v>
      </c>
      <c r="C154" s="238"/>
      <c r="D154" s="240" t="s">
        <v>343</v>
      </c>
      <c r="E154" s="238"/>
      <c r="F154" s="241">
        <v>115.5</v>
      </c>
      <c r="G154" s="238"/>
      <c r="H154" s="161" t="s">
        <v>230</v>
      </c>
      <c r="I154" s="240" t="s">
        <v>344</v>
      </c>
      <c r="J154" s="238"/>
    </row>
    <row r="155" spans="2:10" ht="21" customHeight="1">
      <c r="B155" s="240">
        <v>17</v>
      </c>
      <c r="C155" s="238"/>
      <c r="D155" s="240" t="s">
        <v>345</v>
      </c>
      <c r="E155" s="238"/>
      <c r="F155" s="241">
        <v>2159</v>
      </c>
      <c r="G155" s="238"/>
      <c r="H155" s="161" t="s">
        <v>181</v>
      </c>
      <c r="I155" s="240" t="s">
        <v>346</v>
      </c>
      <c r="J155" s="238"/>
    </row>
    <row r="156" spans="2:10" ht="21" customHeight="1">
      <c r="B156" s="240">
        <v>18</v>
      </c>
      <c r="C156" s="238"/>
      <c r="D156" s="240" t="s">
        <v>345</v>
      </c>
      <c r="E156" s="238"/>
      <c r="F156" s="241">
        <v>6000</v>
      </c>
      <c r="G156" s="238"/>
      <c r="H156" s="161" t="s">
        <v>181</v>
      </c>
      <c r="I156" s="240" t="s">
        <v>347</v>
      </c>
      <c r="J156" s="238"/>
    </row>
    <row r="157" spans="2:10" ht="21" customHeight="1">
      <c r="B157" s="240">
        <v>19</v>
      </c>
      <c r="C157" s="238"/>
      <c r="D157" s="240" t="s">
        <v>348</v>
      </c>
      <c r="E157" s="238"/>
      <c r="F157" s="241">
        <v>3090.2</v>
      </c>
      <c r="G157" s="238"/>
      <c r="H157" s="161" t="s">
        <v>181</v>
      </c>
      <c r="I157" s="240" t="s">
        <v>349</v>
      </c>
      <c r="J157" s="238"/>
    </row>
    <row r="158" spans="2:10" ht="21" customHeight="1">
      <c r="B158" s="240">
        <v>20</v>
      </c>
      <c r="C158" s="238"/>
      <c r="D158" s="240" t="s">
        <v>345</v>
      </c>
      <c r="E158" s="238"/>
      <c r="F158" s="241">
        <v>6250</v>
      </c>
      <c r="G158" s="238"/>
      <c r="H158" s="161" t="s">
        <v>181</v>
      </c>
      <c r="I158" s="240" t="s">
        <v>679</v>
      </c>
      <c r="J158" s="238"/>
    </row>
    <row r="159" spans="2:10" ht="21" customHeight="1">
      <c r="B159" s="240">
        <v>21</v>
      </c>
      <c r="C159" s="238"/>
      <c r="D159" s="240" t="s">
        <v>350</v>
      </c>
      <c r="E159" s="238"/>
      <c r="F159" s="241">
        <v>40</v>
      </c>
      <c r="G159" s="238"/>
      <c r="H159" s="161" t="s">
        <v>181</v>
      </c>
      <c r="I159" s="240" t="s">
        <v>324</v>
      </c>
      <c r="J159" s="238"/>
    </row>
    <row r="160" spans="2:10" ht="21" customHeight="1">
      <c r="B160" s="240">
        <v>22</v>
      </c>
      <c r="C160" s="238"/>
      <c r="D160" s="240" t="s">
        <v>351</v>
      </c>
      <c r="E160" s="238"/>
      <c r="F160" s="241">
        <v>34</v>
      </c>
      <c r="G160" s="238"/>
      <c r="H160" s="161" t="s">
        <v>181</v>
      </c>
      <c r="I160" s="240" t="s">
        <v>324</v>
      </c>
      <c r="J160" s="238"/>
    </row>
    <row r="161" spans="2:10" ht="21" customHeight="1">
      <c r="B161" s="240">
        <v>23</v>
      </c>
      <c r="C161" s="238"/>
      <c r="D161" s="240" t="s">
        <v>352</v>
      </c>
      <c r="E161" s="238"/>
      <c r="F161" s="241">
        <v>76</v>
      </c>
      <c r="G161" s="238"/>
      <c r="H161" s="161" t="s">
        <v>181</v>
      </c>
      <c r="I161" s="240" t="s">
        <v>353</v>
      </c>
      <c r="J161" s="238"/>
    </row>
    <row r="162" spans="2:10" ht="21" customHeight="1">
      <c r="B162" s="240">
        <v>24</v>
      </c>
      <c r="C162" s="238"/>
      <c r="D162" s="240" t="s">
        <v>354</v>
      </c>
      <c r="E162" s="238"/>
      <c r="F162" s="241">
        <v>257.7</v>
      </c>
      <c r="G162" s="238"/>
      <c r="H162" s="161" t="s">
        <v>181</v>
      </c>
      <c r="I162" s="240" t="s">
        <v>355</v>
      </c>
      <c r="J162" s="238"/>
    </row>
    <row r="163" spans="2:10" ht="21" customHeight="1">
      <c r="B163" s="240">
        <v>25</v>
      </c>
      <c r="C163" s="238"/>
      <c r="D163" s="240" t="s">
        <v>357</v>
      </c>
      <c r="E163" s="238"/>
      <c r="F163" s="241">
        <v>900</v>
      </c>
      <c r="G163" s="238"/>
      <c r="H163" s="161" t="s">
        <v>184</v>
      </c>
      <c r="I163" s="240" t="s">
        <v>358</v>
      </c>
      <c r="J163" s="238"/>
    </row>
    <row r="164" spans="2:10" ht="21" customHeight="1">
      <c r="B164" s="240">
        <v>26</v>
      </c>
      <c r="C164" s="238"/>
      <c r="D164" s="240" t="s">
        <v>359</v>
      </c>
      <c r="E164" s="238"/>
      <c r="F164" s="241">
        <v>931.8</v>
      </c>
      <c r="G164" s="238"/>
      <c r="H164" s="161" t="s">
        <v>278</v>
      </c>
      <c r="I164" s="240" t="s">
        <v>309</v>
      </c>
      <c r="J164" s="238"/>
    </row>
    <row r="165" spans="2:10" ht="21" customHeight="1">
      <c r="B165" s="240">
        <v>27</v>
      </c>
      <c r="C165" s="238"/>
      <c r="D165" s="240" t="s">
        <v>360</v>
      </c>
      <c r="E165" s="238"/>
      <c r="F165" s="241">
        <v>191.3</v>
      </c>
      <c r="G165" s="238"/>
      <c r="H165" s="161" t="s">
        <v>246</v>
      </c>
      <c r="I165" s="240" t="s">
        <v>361</v>
      </c>
      <c r="J165" s="238"/>
    </row>
    <row r="166" spans="2:10" ht="36" customHeight="1">
      <c r="B166" s="240">
        <v>28</v>
      </c>
      <c r="C166" s="238"/>
      <c r="D166" s="240" t="s">
        <v>362</v>
      </c>
      <c r="E166" s="238"/>
      <c r="F166" s="241">
        <v>163.6</v>
      </c>
      <c r="G166" s="238"/>
      <c r="H166" s="161" t="s">
        <v>252</v>
      </c>
      <c r="I166" s="240" t="s">
        <v>324</v>
      </c>
      <c r="J166" s="238"/>
    </row>
    <row r="167" spans="2:10" ht="36" customHeight="1">
      <c r="B167" s="240">
        <v>29</v>
      </c>
      <c r="C167" s="238"/>
      <c r="D167" s="240" t="s">
        <v>363</v>
      </c>
      <c r="E167" s="238"/>
      <c r="F167" s="241">
        <v>142.4</v>
      </c>
      <c r="G167" s="238"/>
      <c r="H167" s="161" t="s">
        <v>264</v>
      </c>
      <c r="I167" s="240" t="s">
        <v>709</v>
      </c>
      <c r="J167" s="238"/>
    </row>
    <row r="168" spans="2:10" ht="21" customHeight="1">
      <c r="B168" s="240">
        <v>30</v>
      </c>
      <c r="C168" s="238"/>
      <c r="D168" s="240" t="s">
        <v>364</v>
      </c>
      <c r="E168" s="238"/>
      <c r="F168" s="241">
        <v>48.5</v>
      </c>
      <c r="G168" s="238"/>
      <c r="H168" s="161" t="s">
        <v>264</v>
      </c>
      <c r="I168" s="240" t="s">
        <v>324</v>
      </c>
      <c r="J168" s="238"/>
    </row>
    <row r="169" spans="2:10" ht="21" customHeight="1">
      <c r="B169" s="240">
        <v>31</v>
      </c>
      <c r="C169" s="238"/>
      <c r="D169" s="240" t="s">
        <v>365</v>
      </c>
      <c r="E169" s="238"/>
      <c r="F169" s="241">
        <v>257.7</v>
      </c>
      <c r="G169" s="238"/>
      <c r="H169" s="161" t="s">
        <v>262</v>
      </c>
      <c r="I169" s="240" t="s">
        <v>366</v>
      </c>
      <c r="J169" s="238"/>
    </row>
    <row r="170" spans="2:10" ht="21" customHeight="1">
      <c r="B170" s="240">
        <v>32</v>
      </c>
      <c r="C170" s="238"/>
      <c r="D170" s="240" t="s">
        <v>367</v>
      </c>
      <c r="E170" s="238"/>
      <c r="F170" s="241">
        <v>29.2</v>
      </c>
      <c r="G170" s="238"/>
      <c r="H170" s="161" t="s">
        <v>264</v>
      </c>
      <c r="I170" s="240" t="s">
        <v>368</v>
      </c>
      <c r="J170" s="238"/>
    </row>
    <row r="171" spans="2:10" ht="21" customHeight="1">
      <c r="B171" s="240">
        <v>33</v>
      </c>
      <c r="C171" s="238"/>
      <c r="D171" s="240" t="s">
        <v>369</v>
      </c>
      <c r="E171" s="238"/>
      <c r="F171" s="241">
        <v>49</v>
      </c>
      <c r="G171" s="238"/>
      <c r="H171" s="161" t="s">
        <v>264</v>
      </c>
      <c r="I171" s="240" t="s">
        <v>324</v>
      </c>
      <c r="J171" s="238"/>
    </row>
    <row r="172" spans="2:10" ht="21" customHeight="1">
      <c r="B172" s="240">
        <v>34</v>
      </c>
      <c r="C172" s="238"/>
      <c r="D172" s="240" t="s">
        <v>370</v>
      </c>
      <c r="E172" s="238"/>
      <c r="F172" s="241">
        <v>51.5</v>
      </c>
      <c r="G172" s="238"/>
      <c r="H172" s="161" t="s">
        <v>264</v>
      </c>
      <c r="I172" s="240" t="s">
        <v>324</v>
      </c>
      <c r="J172" s="238"/>
    </row>
    <row r="173" spans="2:10" ht="21" customHeight="1">
      <c r="B173" s="240">
        <v>35</v>
      </c>
      <c r="C173" s="238"/>
      <c r="D173" s="240" t="s">
        <v>371</v>
      </c>
      <c r="E173" s="238"/>
      <c r="F173" s="241">
        <v>167.2</v>
      </c>
      <c r="G173" s="238"/>
      <c r="H173" s="161" t="s">
        <v>264</v>
      </c>
      <c r="I173" s="240" t="s">
        <v>372</v>
      </c>
      <c r="J173" s="238"/>
    </row>
    <row r="174" spans="2:10" ht="21" customHeight="1">
      <c r="B174" s="240">
        <v>36</v>
      </c>
      <c r="C174" s="238"/>
      <c r="D174" s="240" t="s">
        <v>373</v>
      </c>
      <c r="E174" s="238"/>
      <c r="F174" s="241">
        <v>31.3</v>
      </c>
      <c r="G174" s="238"/>
      <c r="H174" s="161" t="s">
        <v>264</v>
      </c>
      <c r="I174" s="240" t="s">
        <v>374</v>
      </c>
      <c r="J174" s="238"/>
    </row>
    <row r="175" spans="2:10" ht="21" customHeight="1">
      <c r="B175" s="240">
        <v>37</v>
      </c>
      <c r="C175" s="238"/>
      <c r="D175" s="240" t="s">
        <v>375</v>
      </c>
      <c r="E175" s="238"/>
      <c r="F175" s="241">
        <v>44.5</v>
      </c>
      <c r="G175" s="238"/>
      <c r="H175" s="161" t="s">
        <v>264</v>
      </c>
      <c r="I175" s="240" t="s">
        <v>710</v>
      </c>
      <c r="J175" s="238"/>
    </row>
    <row r="176" spans="2:10" ht="21" customHeight="1">
      <c r="B176" s="240">
        <v>38</v>
      </c>
      <c r="C176" s="238"/>
      <c r="D176" s="240" t="s">
        <v>371</v>
      </c>
      <c r="E176" s="238"/>
      <c r="F176" s="241">
        <v>163.1</v>
      </c>
      <c r="G176" s="238"/>
      <c r="H176" s="161" t="s">
        <v>264</v>
      </c>
      <c r="I176" s="240" t="s">
        <v>376</v>
      </c>
      <c r="J176" s="238"/>
    </row>
    <row r="177" spans="2:10" ht="21" customHeight="1">
      <c r="B177" s="240">
        <v>39</v>
      </c>
      <c r="C177" s="238"/>
      <c r="D177" s="240" t="s">
        <v>377</v>
      </c>
      <c r="E177" s="238"/>
      <c r="F177" s="241">
        <v>204.5</v>
      </c>
      <c r="G177" s="238"/>
      <c r="H177" s="161" t="s">
        <v>264</v>
      </c>
      <c r="I177" s="240" t="s">
        <v>378</v>
      </c>
      <c r="J177" s="238"/>
    </row>
    <row r="178" spans="2:10" ht="21" customHeight="1">
      <c r="B178" s="240">
        <v>40</v>
      </c>
      <c r="C178" s="238"/>
      <c r="D178" s="240" t="s">
        <v>379</v>
      </c>
      <c r="E178" s="238"/>
      <c r="F178" s="241">
        <v>718</v>
      </c>
      <c r="G178" s="238"/>
      <c r="H178" s="161" t="s">
        <v>264</v>
      </c>
      <c r="I178" s="240" t="s">
        <v>380</v>
      </c>
      <c r="J178" s="238"/>
    </row>
    <row r="179" spans="2:10" ht="21" customHeight="1">
      <c r="B179" s="240">
        <v>41</v>
      </c>
      <c r="C179" s="238"/>
      <c r="D179" s="240" t="s">
        <v>356</v>
      </c>
      <c r="E179" s="238"/>
      <c r="F179" s="241">
        <v>600</v>
      </c>
      <c r="G179" s="238"/>
      <c r="H179" s="161" t="s">
        <v>177</v>
      </c>
      <c r="I179" s="240" t="s">
        <v>329</v>
      </c>
      <c r="J179" s="238"/>
    </row>
    <row r="180" spans="2:10" ht="21" customHeight="1">
      <c r="B180" s="240">
        <v>42</v>
      </c>
      <c r="C180" s="238"/>
      <c r="D180" s="240" t="s">
        <v>318</v>
      </c>
      <c r="E180" s="238"/>
      <c r="F180" s="241">
        <v>210</v>
      </c>
      <c r="G180" s="238"/>
      <c r="H180" s="161" t="s">
        <v>382</v>
      </c>
      <c r="I180" s="240" t="s">
        <v>383</v>
      </c>
      <c r="J180" s="238"/>
    </row>
    <row r="181" spans="2:10">
      <c r="B181" s="237"/>
      <c r="C181" s="238"/>
      <c r="D181" s="237"/>
      <c r="E181" s="238"/>
      <c r="F181" s="239">
        <v>41582.35</v>
      </c>
      <c r="G181" s="238"/>
      <c r="H181" s="163"/>
      <c r="I181" s="237"/>
      <c r="J181" s="238"/>
    </row>
    <row r="182" spans="2:10" ht="45.6" customHeight="1">
      <c r="B182" s="242" t="s">
        <v>384</v>
      </c>
      <c r="C182" s="243"/>
      <c r="D182" s="243"/>
      <c r="E182" s="243"/>
      <c r="F182" s="243"/>
      <c r="G182" s="243"/>
      <c r="H182" s="243"/>
      <c r="I182" s="243"/>
      <c r="J182" s="243"/>
    </row>
    <row r="183" spans="2:10" ht="12.75" customHeight="1">
      <c r="B183" s="244" t="s">
        <v>168</v>
      </c>
      <c r="C183" s="238"/>
      <c r="D183" s="244" t="s">
        <v>169</v>
      </c>
      <c r="E183" s="238"/>
      <c r="F183" s="244" t="s">
        <v>170</v>
      </c>
      <c r="G183" s="238"/>
      <c r="H183" s="162" t="s">
        <v>171</v>
      </c>
      <c r="I183" s="244" t="s">
        <v>172</v>
      </c>
      <c r="J183" s="238"/>
    </row>
    <row r="184" spans="2:10" ht="27.75" customHeight="1">
      <c r="B184" s="240">
        <v>1</v>
      </c>
      <c r="C184" s="238"/>
      <c r="D184" s="240" t="s">
        <v>711</v>
      </c>
      <c r="E184" s="238"/>
      <c r="F184" s="241">
        <v>3000</v>
      </c>
      <c r="G184" s="238"/>
      <c r="H184" s="161" t="s">
        <v>386</v>
      </c>
      <c r="I184" s="240" t="s">
        <v>712</v>
      </c>
      <c r="J184" s="238"/>
    </row>
    <row r="185" spans="2:10" ht="28.5" customHeight="1">
      <c r="B185" s="240">
        <v>2</v>
      </c>
      <c r="C185" s="238"/>
      <c r="D185" s="240" t="s">
        <v>387</v>
      </c>
      <c r="E185" s="238"/>
      <c r="F185" s="241">
        <v>3000</v>
      </c>
      <c r="G185" s="238"/>
      <c r="H185" s="161" t="s">
        <v>386</v>
      </c>
      <c r="I185" s="240" t="s">
        <v>713</v>
      </c>
      <c r="J185" s="238"/>
    </row>
    <row r="186" spans="2:10" ht="26.25" customHeight="1">
      <c r="B186" s="240">
        <v>3</v>
      </c>
      <c r="C186" s="238"/>
      <c r="D186" s="240" t="s">
        <v>714</v>
      </c>
      <c r="E186" s="238"/>
      <c r="F186" s="241">
        <v>3000</v>
      </c>
      <c r="G186" s="238"/>
      <c r="H186" s="161" t="s">
        <v>386</v>
      </c>
      <c r="I186" s="240" t="s">
        <v>715</v>
      </c>
      <c r="J186" s="238"/>
    </row>
    <row r="187" spans="2:10" ht="19.5" customHeight="1">
      <c r="B187" s="240">
        <v>4</v>
      </c>
      <c r="C187" s="238"/>
      <c r="D187" s="240" t="s">
        <v>388</v>
      </c>
      <c r="E187" s="238"/>
      <c r="F187" s="241">
        <v>5650</v>
      </c>
      <c r="G187" s="238"/>
      <c r="H187" s="161" t="s">
        <v>386</v>
      </c>
      <c r="I187" s="240" t="s">
        <v>716</v>
      </c>
      <c r="J187" s="238"/>
    </row>
    <row r="188" spans="2:10" ht="23.25" customHeight="1">
      <c r="B188" s="240">
        <v>5</v>
      </c>
      <c r="C188" s="238"/>
      <c r="D188" s="240" t="s">
        <v>717</v>
      </c>
      <c r="E188" s="238"/>
      <c r="F188" s="241">
        <v>600</v>
      </c>
      <c r="G188" s="238"/>
      <c r="H188" s="161" t="s">
        <v>257</v>
      </c>
      <c r="I188" s="240" t="s">
        <v>389</v>
      </c>
      <c r="J188" s="238"/>
    </row>
    <row r="189" spans="2:10">
      <c r="B189" s="237"/>
      <c r="C189" s="238"/>
      <c r="D189" s="237"/>
      <c r="E189" s="238"/>
      <c r="F189" s="239">
        <v>15250</v>
      </c>
      <c r="G189" s="238"/>
      <c r="H189" s="163"/>
      <c r="I189" s="237"/>
      <c r="J189" s="238"/>
    </row>
    <row r="190" spans="2:10" ht="45.6" customHeight="1">
      <c r="B190" s="242" t="s">
        <v>390</v>
      </c>
      <c r="C190" s="243"/>
      <c r="D190" s="243"/>
      <c r="E190" s="243"/>
      <c r="F190" s="243"/>
      <c r="G190" s="243"/>
      <c r="H190" s="243"/>
      <c r="I190" s="243"/>
      <c r="J190" s="243"/>
    </row>
    <row r="191" spans="2:10" ht="12.75" customHeight="1">
      <c r="B191" s="244" t="s">
        <v>168</v>
      </c>
      <c r="C191" s="238"/>
      <c r="D191" s="244" t="s">
        <v>169</v>
      </c>
      <c r="E191" s="238"/>
      <c r="F191" s="244" t="s">
        <v>170</v>
      </c>
      <c r="G191" s="238"/>
      <c r="H191" s="162" t="s">
        <v>171</v>
      </c>
      <c r="I191" s="244" t="s">
        <v>172</v>
      </c>
      <c r="J191" s="238"/>
    </row>
    <row r="192" spans="2:10" ht="12.75" customHeight="1">
      <c r="B192" s="240">
        <v>1</v>
      </c>
      <c r="C192" s="238"/>
      <c r="D192" s="240" t="s">
        <v>392</v>
      </c>
      <c r="E192" s="238"/>
      <c r="F192" s="241">
        <v>4500</v>
      </c>
      <c r="G192" s="238"/>
      <c r="H192" s="161" t="s">
        <v>391</v>
      </c>
      <c r="I192" s="240" t="s">
        <v>393</v>
      </c>
      <c r="J192" s="238"/>
    </row>
    <row r="193" spans="2:10" ht="12.75" customHeight="1">
      <c r="B193" s="240">
        <v>2</v>
      </c>
      <c r="C193" s="238"/>
      <c r="D193" s="240" t="s">
        <v>718</v>
      </c>
      <c r="E193" s="238"/>
      <c r="F193" s="241">
        <v>100</v>
      </c>
      <c r="G193" s="238"/>
      <c r="H193" s="161" t="s">
        <v>177</v>
      </c>
      <c r="I193" s="240" t="s">
        <v>394</v>
      </c>
      <c r="J193" s="238"/>
    </row>
    <row r="194" spans="2:10" ht="12.75" customHeight="1">
      <c r="B194" s="240">
        <v>3</v>
      </c>
      <c r="C194" s="238"/>
      <c r="D194" s="240" t="s">
        <v>718</v>
      </c>
      <c r="E194" s="238"/>
      <c r="F194" s="241">
        <v>100</v>
      </c>
      <c r="G194" s="238"/>
      <c r="H194" s="161" t="s">
        <v>177</v>
      </c>
      <c r="I194" s="240" t="s">
        <v>395</v>
      </c>
      <c r="J194" s="238"/>
    </row>
    <row r="195" spans="2:10" ht="12.75" customHeight="1">
      <c r="B195" s="240">
        <v>4</v>
      </c>
      <c r="C195" s="238"/>
      <c r="D195" s="240" t="s">
        <v>718</v>
      </c>
      <c r="E195" s="238"/>
      <c r="F195" s="241">
        <v>300</v>
      </c>
      <c r="G195" s="238"/>
      <c r="H195" s="161" t="s">
        <v>177</v>
      </c>
      <c r="I195" s="240" t="s">
        <v>396</v>
      </c>
      <c r="J195" s="238"/>
    </row>
    <row r="196" spans="2:10" ht="12.75" customHeight="1">
      <c r="B196" s="240">
        <v>5</v>
      </c>
      <c r="C196" s="238"/>
      <c r="D196" s="240" t="s">
        <v>719</v>
      </c>
      <c r="E196" s="238"/>
      <c r="F196" s="241">
        <v>250</v>
      </c>
      <c r="G196" s="238"/>
      <c r="H196" s="161" t="s">
        <v>177</v>
      </c>
      <c r="I196" s="240" t="s">
        <v>397</v>
      </c>
      <c r="J196" s="238"/>
    </row>
    <row r="197" spans="2:10">
      <c r="B197" s="237"/>
      <c r="C197" s="238"/>
      <c r="D197" s="237"/>
      <c r="E197" s="238"/>
      <c r="F197" s="239">
        <v>5250</v>
      </c>
      <c r="G197" s="238"/>
      <c r="H197" s="163"/>
      <c r="I197" s="237"/>
      <c r="J197" s="238"/>
    </row>
    <row r="198" spans="2:10" ht="12.6" customHeight="1"/>
    <row r="199" spans="2:10" ht="108.4" customHeight="1"/>
  </sheetData>
  <mergeCells count="720">
    <mergeCell ref="B196:C196"/>
    <mergeCell ref="D196:E196"/>
    <mergeCell ref="F196:G196"/>
    <mergeCell ref="I196:J196"/>
    <mergeCell ref="B197:C197"/>
    <mergeCell ref="D197:E197"/>
    <mergeCell ref="F197:G197"/>
    <mergeCell ref="I197:J197"/>
    <mergeCell ref="B194:C194"/>
    <mergeCell ref="D194:E194"/>
    <mergeCell ref="F194:G194"/>
    <mergeCell ref="I194:J194"/>
    <mergeCell ref="B195:C195"/>
    <mergeCell ref="D195:E195"/>
    <mergeCell ref="F195:G195"/>
    <mergeCell ref="I195:J195"/>
    <mergeCell ref="B192:C192"/>
    <mergeCell ref="D192:E192"/>
    <mergeCell ref="F192:G192"/>
    <mergeCell ref="I192:J192"/>
    <mergeCell ref="B193:C193"/>
    <mergeCell ref="D193:E193"/>
    <mergeCell ref="F193:G193"/>
    <mergeCell ref="I193:J193"/>
    <mergeCell ref="B189:C189"/>
    <mergeCell ref="D189:E189"/>
    <mergeCell ref="F189:G189"/>
    <mergeCell ref="I189:J189"/>
    <mergeCell ref="B190:J190"/>
    <mergeCell ref="B191:C191"/>
    <mergeCell ref="D191:E191"/>
    <mergeCell ref="F191:G191"/>
    <mergeCell ref="I191:J191"/>
    <mergeCell ref="B187:C187"/>
    <mergeCell ref="D187:E187"/>
    <mergeCell ref="F187:G187"/>
    <mergeCell ref="I187:J187"/>
    <mergeCell ref="B188:C188"/>
    <mergeCell ref="D188:E188"/>
    <mergeCell ref="F188:G188"/>
    <mergeCell ref="I188:J188"/>
    <mergeCell ref="B185:C185"/>
    <mergeCell ref="D185:E185"/>
    <mergeCell ref="F185:G185"/>
    <mergeCell ref="I185:J185"/>
    <mergeCell ref="B186:C186"/>
    <mergeCell ref="D186:E186"/>
    <mergeCell ref="F186:G186"/>
    <mergeCell ref="I186:J186"/>
    <mergeCell ref="B182:J182"/>
    <mergeCell ref="B183:C183"/>
    <mergeCell ref="D183:E183"/>
    <mergeCell ref="F183:G183"/>
    <mergeCell ref="I183:J183"/>
    <mergeCell ref="B184:C184"/>
    <mergeCell ref="D184:E184"/>
    <mergeCell ref="F184:G184"/>
    <mergeCell ref="I184:J184"/>
    <mergeCell ref="B180:C180"/>
    <mergeCell ref="D180:E180"/>
    <mergeCell ref="F180:G180"/>
    <mergeCell ref="I180:J180"/>
    <mergeCell ref="B181:C181"/>
    <mergeCell ref="D181:E181"/>
    <mergeCell ref="F181:G181"/>
    <mergeCell ref="I181:J181"/>
    <mergeCell ref="B178:C178"/>
    <mergeCell ref="D178:E178"/>
    <mergeCell ref="F178:G178"/>
    <mergeCell ref="I178:J178"/>
    <mergeCell ref="B179:C179"/>
    <mergeCell ref="D179:E179"/>
    <mergeCell ref="F179:G179"/>
    <mergeCell ref="I179:J179"/>
    <mergeCell ref="B176:C176"/>
    <mergeCell ref="D176:E176"/>
    <mergeCell ref="F176:G176"/>
    <mergeCell ref="I176:J176"/>
    <mergeCell ref="B177:C177"/>
    <mergeCell ref="D177:E177"/>
    <mergeCell ref="F177:G177"/>
    <mergeCell ref="I177:J177"/>
    <mergeCell ref="B174:C174"/>
    <mergeCell ref="D174:E174"/>
    <mergeCell ref="F174:G174"/>
    <mergeCell ref="I174:J174"/>
    <mergeCell ref="B175:C175"/>
    <mergeCell ref="D175:E175"/>
    <mergeCell ref="F175:G175"/>
    <mergeCell ref="I175:J175"/>
    <mergeCell ref="B172:C172"/>
    <mergeCell ref="D172:E172"/>
    <mergeCell ref="F172:G172"/>
    <mergeCell ref="I172:J172"/>
    <mergeCell ref="B173:C173"/>
    <mergeCell ref="D173:E173"/>
    <mergeCell ref="F173:G173"/>
    <mergeCell ref="I173:J173"/>
    <mergeCell ref="B170:C170"/>
    <mergeCell ref="D170:E170"/>
    <mergeCell ref="F170:G170"/>
    <mergeCell ref="I170:J170"/>
    <mergeCell ref="B171:C171"/>
    <mergeCell ref="D171:E171"/>
    <mergeCell ref="F171:G171"/>
    <mergeCell ref="I171:J171"/>
    <mergeCell ref="B168:C168"/>
    <mergeCell ref="D168:E168"/>
    <mergeCell ref="F168:G168"/>
    <mergeCell ref="I168:J168"/>
    <mergeCell ref="B169:C169"/>
    <mergeCell ref="D169:E169"/>
    <mergeCell ref="F169:G169"/>
    <mergeCell ref="I169:J169"/>
    <mergeCell ref="B166:C166"/>
    <mergeCell ref="D166:E166"/>
    <mergeCell ref="F166:G166"/>
    <mergeCell ref="I166:J166"/>
    <mergeCell ref="B167:C167"/>
    <mergeCell ref="D167:E167"/>
    <mergeCell ref="F167:G167"/>
    <mergeCell ref="I167:J167"/>
    <mergeCell ref="B164:C164"/>
    <mergeCell ref="D164:E164"/>
    <mergeCell ref="F164:G164"/>
    <mergeCell ref="I164:J164"/>
    <mergeCell ref="B165:C165"/>
    <mergeCell ref="D165:E165"/>
    <mergeCell ref="F165:G165"/>
    <mergeCell ref="I165:J165"/>
    <mergeCell ref="B162:C162"/>
    <mergeCell ref="D162:E162"/>
    <mergeCell ref="F162:G162"/>
    <mergeCell ref="I162:J162"/>
    <mergeCell ref="B163:C163"/>
    <mergeCell ref="D163:E163"/>
    <mergeCell ref="F163:G163"/>
    <mergeCell ref="I163:J163"/>
    <mergeCell ref="B160:C160"/>
    <mergeCell ref="D160:E160"/>
    <mergeCell ref="F160:G160"/>
    <mergeCell ref="I160:J160"/>
    <mergeCell ref="B161:C161"/>
    <mergeCell ref="D161:E161"/>
    <mergeCell ref="F161:G161"/>
    <mergeCell ref="I161:J161"/>
    <mergeCell ref="B158:C158"/>
    <mergeCell ref="D158:E158"/>
    <mergeCell ref="F158:G158"/>
    <mergeCell ref="I158:J158"/>
    <mergeCell ref="B159:C159"/>
    <mergeCell ref="D159:E159"/>
    <mergeCell ref="F159:G159"/>
    <mergeCell ref="I159:J159"/>
    <mergeCell ref="B156:C156"/>
    <mergeCell ref="D156:E156"/>
    <mergeCell ref="F156:G156"/>
    <mergeCell ref="I156:J156"/>
    <mergeCell ref="B157:C157"/>
    <mergeCell ref="D157:E157"/>
    <mergeCell ref="F157:G157"/>
    <mergeCell ref="I157:J157"/>
    <mergeCell ref="B154:C154"/>
    <mergeCell ref="D154:E154"/>
    <mergeCell ref="F154:G154"/>
    <mergeCell ref="I154:J154"/>
    <mergeCell ref="B155:C155"/>
    <mergeCell ref="D155:E155"/>
    <mergeCell ref="F155:G155"/>
    <mergeCell ref="I155:J155"/>
    <mergeCell ref="B152:C152"/>
    <mergeCell ref="D152:E152"/>
    <mergeCell ref="F152:G152"/>
    <mergeCell ref="I152:J152"/>
    <mergeCell ref="B153:C153"/>
    <mergeCell ref="D153:E153"/>
    <mergeCell ref="F153:G153"/>
    <mergeCell ref="I153:J153"/>
    <mergeCell ref="B150:C150"/>
    <mergeCell ref="D150:E150"/>
    <mergeCell ref="F150:G150"/>
    <mergeCell ref="I150:J150"/>
    <mergeCell ref="B151:C151"/>
    <mergeCell ref="D151:E151"/>
    <mergeCell ref="F151:G151"/>
    <mergeCell ref="I151:J151"/>
    <mergeCell ref="B148:C148"/>
    <mergeCell ref="D148:E148"/>
    <mergeCell ref="F148:G148"/>
    <mergeCell ref="I148:J148"/>
    <mergeCell ref="B149:C149"/>
    <mergeCell ref="D149:E149"/>
    <mergeCell ref="F149:G149"/>
    <mergeCell ref="I149:J149"/>
    <mergeCell ref="B146:C146"/>
    <mergeCell ref="D146:E146"/>
    <mergeCell ref="F146:G146"/>
    <mergeCell ref="I146:J146"/>
    <mergeCell ref="B147:C147"/>
    <mergeCell ref="D147:E147"/>
    <mergeCell ref="F147:G147"/>
    <mergeCell ref="I147:J147"/>
    <mergeCell ref="B144:C144"/>
    <mergeCell ref="D144:E144"/>
    <mergeCell ref="F144:G144"/>
    <mergeCell ref="I144:J144"/>
    <mergeCell ref="B145:C145"/>
    <mergeCell ref="D145:E145"/>
    <mergeCell ref="F145:G145"/>
    <mergeCell ref="I145:J145"/>
    <mergeCell ref="B142:C142"/>
    <mergeCell ref="D142:E142"/>
    <mergeCell ref="F142:G142"/>
    <mergeCell ref="I142:J142"/>
    <mergeCell ref="B143:C143"/>
    <mergeCell ref="D143:E143"/>
    <mergeCell ref="F143:G143"/>
    <mergeCell ref="I143:J143"/>
    <mergeCell ref="B140:C140"/>
    <mergeCell ref="D140:E140"/>
    <mergeCell ref="F140:G140"/>
    <mergeCell ref="I140:J140"/>
    <mergeCell ref="B141:C141"/>
    <mergeCell ref="D141:E141"/>
    <mergeCell ref="F141:G141"/>
    <mergeCell ref="I141:J141"/>
    <mergeCell ref="B137:J137"/>
    <mergeCell ref="B138:C138"/>
    <mergeCell ref="D138:E138"/>
    <mergeCell ref="F138:G138"/>
    <mergeCell ref="I138:J138"/>
    <mergeCell ref="B139:C139"/>
    <mergeCell ref="D139:E139"/>
    <mergeCell ref="F139:G139"/>
    <mergeCell ref="I139:J139"/>
    <mergeCell ref="B135:C135"/>
    <mergeCell ref="D135:E135"/>
    <mergeCell ref="F135:G135"/>
    <mergeCell ref="I135:J135"/>
    <mergeCell ref="B136:C136"/>
    <mergeCell ref="D136:E136"/>
    <mergeCell ref="F136:G136"/>
    <mergeCell ref="I136:J136"/>
    <mergeCell ref="B133:C133"/>
    <mergeCell ref="D133:E133"/>
    <mergeCell ref="F133:G133"/>
    <mergeCell ref="I133:J133"/>
    <mergeCell ref="B134:C134"/>
    <mergeCell ref="D134:E134"/>
    <mergeCell ref="F134:G134"/>
    <mergeCell ref="I134:J134"/>
    <mergeCell ref="B131:C131"/>
    <mergeCell ref="D131:E131"/>
    <mergeCell ref="F131:G131"/>
    <mergeCell ref="I131:J131"/>
    <mergeCell ref="B132:C132"/>
    <mergeCell ref="D132:E132"/>
    <mergeCell ref="F132:G132"/>
    <mergeCell ref="I132:J132"/>
    <mergeCell ref="B129:C129"/>
    <mergeCell ref="D129:E129"/>
    <mergeCell ref="F129:G129"/>
    <mergeCell ref="I129:J129"/>
    <mergeCell ref="B130:C130"/>
    <mergeCell ref="D130:E130"/>
    <mergeCell ref="F130:G130"/>
    <mergeCell ref="I130:J130"/>
    <mergeCell ref="B127:C127"/>
    <mergeCell ref="D127:E127"/>
    <mergeCell ref="F127:G127"/>
    <mergeCell ref="I127:J127"/>
    <mergeCell ref="B128:C128"/>
    <mergeCell ref="D128:E128"/>
    <mergeCell ref="F128:G128"/>
    <mergeCell ref="I128:J128"/>
    <mergeCell ref="B125:C125"/>
    <mergeCell ref="D125:E125"/>
    <mergeCell ref="F125:G125"/>
    <mergeCell ref="I125:J125"/>
    <mergeCell ref="B126:C126"/>
    <mergeCell ref="D126:E126"/>
    <mergeCell ref="F126:G126"/>
    <mergeCell ref="I126:J126"/>
    <mergeCell ref="B123:C123"/>
    <mergeCell ref="D123:E123"/>
    <mergeCell ref="F123:G123"/>
    <mergeCell ref="I123:J123"/>
    <mergeCell ref="B124:C124"/>
    <mergeCell ref="D124:E124"/>
    <mergeCell ref="F124:G124"/>
    <mergeCell ref="I124:J124"/>
    <mergeCell ref="B120:C120"/>
    <mergeCell ref="D120:E120"/>
    <mergeCell ref="F120:G120"/>
    <mergeCell ref="I120:J120"/>
    <mergeCell ref="B121:J121"/>
    <mergeCell ref="B122:C122"/>
    <mergeCell ref="D122:E122"/>
    <mergeCell ref="F122:G122"/>
    <mergeCell ref="I122:J122"/>
    <mergeCell ref="B118:C118"/>
    <mergeCell ref="D118:E118"/>
    <mergeCell ref="F118:G118"/>
    <mergeCell ref="I118:J118"/>
    <mergeCell ref="B119:C119"/>
    <mergeCell ref="D119:E119"/>
    <mergeCell ref="F119:G119"/>
    <mergeCell ref="I119:J119"/>
    <mergeCell ref="B116:C116"/>
    <mergeCell ref="D116:E116"/>
    <mergeCell ref="F116:G116"/>
    <mergeCell ref="I116:J116"/>
    <mergeCell ref="B117:C117"/>
    <mergeCell ref="D117:E117"/>
    <mergeCell ref="F117:G117"/>
    <mergeCell ref="I117:J117"/>
    <mergeCell ref="B114:C114"/>
    <mergeCell ref="D114:E114"/>
    <mergeCell ref="F114:G114"/>
    <mergeCell ref="I114:J114"/>
    <mergeCell ref="B115:C115"/>
    <mergeCell ref="D115:E115"/>
    <mergeCell ref="F115:G115"/>
    <mergeCell ref="I115:J115"/>
    <mergeCell ref="B111:C111"/>
    <mergeCell ref="D111:E111"/>
    <mergeCell ref="F111:G111"/>
    <mergeCell ref="I111:J111"/>
    <mergeCell ref="B112:J112"/>
    <mergeCell ref="B113:C113"/>
    <mergeCell ref="D113:E113"/>
    <mergeCell ref="F113:G113"/>
    <mergeCell ref="I113:J113"/>
    <mergeCell ref="B109:C109"/>
    <mergeCell ref="D109:E109"/>
    <mergeCell ref="F109:G109"/>
    <mergeCell ref="I109:J109"/>
    <mergeCell ref="B110:C110"/>
    <mergeCell ref="D110:E110"/>
    <mergeCell ref="F110:G110"/>
    <mergeCell ref="I110:J110"/>
    <mergeCell ref="B107:C107"/>
    <mergeCell ref="D107:E107"/>
    <mergeCell ref="F107:G107"/>
    <mergeCell ref="I107:J107"/>
    <mergeCell ref="B108:C108"/>
    <mergeCell ref="D108:E108"/>
    <mergeCell ref="F108:G108"/>
    <mergeCell ref="I108:J108"/>
    <mergeCell ref="B105:C105"/>
    <mergeCell ref="D105:E105"/>
    <mergeCell ref="F105:G105"/>
    <mergeCell ref="I105:J105"/>
    <mergeCell ref="B106:C106"/>
    <mergeCell ref="D106:E106"/>
    <mergeCell ref="F106:G106"/>
    <mergeCell ref="I106:J106"/>
    <mergeCell ref="B103:C103"/>
    <mergeCell ref="D103:E103"/>
    <mergeCell ref="F103:G103"/>
    <mergeCell ref="I103:J103"/>
    <mergeCell ref="B104:C104"/>
    <mergeCell ref="D104:E104"/>
    <mergeCell ref="F104:G104"/>
    <mergeCell ref="I104:J104"/>
    <mergeCell ref="B101:C101"/>
    <mergeCell ref="D101:E101"/>
    <mergeCell ref="F101:G101"/>
    <mergeCell ref="I101:J101"/>
    <mergeCell ref="B102:C102"/>
    <mergeCell ref="D102:E102"/>
    <mergeCell ref="F102:G102"/>
    <mergeCell ref="I102:J102"/>
    <mergeCell ref="B99:C99"/>
    <mergeCell ref="D99:E99"/>
    <mergeCell ref="F99:G99"/>
    <mergeCell ref="I99:J99"/>
    <mergeCell ref="B100:C100"/>
    <mergeCell ref="D100:E100"/>
    <mergeCell ref="F100:G100"/>
    <mergeCell ref="I100:J100"/>
    <mergeCell ref="B96:C96"/>
    <mergeCell ref="D96:E96"/>
    <mergeCell ref="F96:G96"/>
    <mergeCell ref="I96:J96"/>
    <mergeCell ref="B97:J97"/>
    <mergeCell ref="B98:C98"/>
    <mergeCell ref="D98:E98"/>
    <mergeCell ref="F98:G98"/>
    <mergeCell ref="I98:J98"/>
    <mergeCell ref="B94:C94"/>
    <mergeCell ref="D94:E94"/>
    <mergeCell ref="F94:G94"/>
    <mergeCell ref="I94:J94"/>
    <mergeCell ref="B95:C95"/>
    <mergeCell ref="D95:E95"/>
    <mergeCell ref="F95:G95"/>
    <mergeCell ref="I95:J95"/>
    <mergeCell ref="B92:C92"/>
    <mergeCell ref="D92:E92"/>
    <mergeCell ref="F92:G92"/>
    <mergeCell ref="I92:J92"/>
    <mergeCell ref="B93:C93"/>
    <mergeCell ref="D93:E93"/>
    <mergeCell ref="F93:G93"/>
    <mergeCell ref="I93:J93"/>
    <mergeCell ref="B90:C90"/>
    <mergeCell ref="D90:E90"/>
    <mergeCell ref="F90:G90"/>
    <mergeCell ref="I90:J90"/>
    <mergeCell ref="B91:C91"/>
    <mergeCell ref="D91:E91"/>
    <mergeCell ref="F91:G91"/>
    <mergeCell ref="I91:J91"/>
    <mergeCell ref="B88:C88"/>
    <mergeCell ref="D88:E88"/>
    <mergeCell ref="F88:G88"/>
    <mergeCell ref="I88:J88"/>
    <mergeCell ref="B89:C89"/>
    <mergeCell ref="D89:E89"/>
    <mergeCell ref="F89:G89"/>
    <mergeCell ref="I89:J89"/>
    <mergeCell ref="B86:C86"/>
    <mergeCell ref="D86:E86"/>
    <mergeCell ref="F86:G86"/>
    <mergeCell ref="I86:J86"/>
    <mergeCell ref="B87:C87"/>
    <mergeCell ref="D87:E87"/>
    <mergeCell ref="F87:G87"/>
    <mergeCell ref="I87:J87"/>
    <mergeCell ref="B84:C84"/>
    <mergeCell ref="D84:E84"/>
    <mergeCell ref="F84:G84"/>
    <mergeCell ref="I84:J84"/>
    <mergeCell ref="B85:C85"/>
    <mergeCell ref="D85:E85"/>
    <mergeCell ref="F85:G85"/>
    <mergeCell ref="I85:J85"/>
    <mergeCell ref="B82:C82"/>
    <mergeCell ref="D82:E82"/>
    <mergeCell ref="F82:G82"/>
    <mergeCell ref="I82:J82"/>
    <mergeCell ref="B83:C83"/>
    <mergeCell ref="D83:E83"/>
    <mergeCell ref="F83:G83"/>
    <mergeCell ref="I83:J83"/>
    <mergeCell ref="B79:C79"/>
    <mergeCell ref="D79:E79"/>
    <mergeCell ref="F79:G79"/>
    <mergeCell ref="I79:J79"/>
    <mergeCell ref="B80:J80"/>
    <mergeCell ref="B81:C81"/>
    <mergeCell ref="D81:E81"/>
    <mergeCell ref="F81:G81"/>
    <mergeCell ref="I81:J81"/>
    <mergeCell ref="B77:C77"/>
    <mergeCell ref="D77:E77"/>
    <mergeCell ref="F77:G77"/>
    <mergeCell ref="I77:J77"/>
    <mergeCell ref="B78:C78"/>
    <mergeCell ref="D78:E78"/>
    <mergeCell ref="F78:G78"/>
    <mergeCell ref="I78:J78"/>
    <mergeCell ref="B75:C75"/>
    <mergeCell ref="D75:E75"/>
    <mergeCell ref="F75:G75"/>
    <mergeCell ref="I75:J75"/>
    <mergeCell ref="B76:C76"/>
    <mergeCell ref="D76:E76"/>
    <mergeCell ref="F76:G76"/>
    <mergeCell ref="I76:J76"/>
    <mergeCell ref="B73:C73"/>
    <mergeCell ref="D73:E73"/>
    <mergeCell ref="F73:G73"/>
    <mergeCell ref="I73:J73"/>
    <mergeCell ref="B74:C74"/>
    <mergeCell ref="D74:E74"/>
    <mergeCell ref="F74:G74"/>
    <mergeCell ref="I74:J74"/>
    <mergeCell ref="B71:C71"/>
    <mergeCell ref="D71:E71"/>
    <mergeCell ref="F71:G71"/>
    <mergeCell ref="I71:J71"/>
    <mergeCell ref="B72:C72"/>
    <mergeCell ref="D72:E72"/>
    <mergeCell ref="F72:G72"/>
    <mergeCell ref="I72:J72"/>
    <mergeCell ref="B69:C69"/>
    <mergeCell ref="D69:E69"/>
    <mergeCell ref="F69:G69"/>
    <mergeCell ref="I69:J69"/>
    <mergeCell ref="B70:C70"/>
    <mergeCell ref="D70:E70"/>
    <mergeCell ref="F70:G70"/>
    <mergeCell ref="I70:J70"/>
    <mergeCell ref="B67:C67"/>
    <mergeCell ref="D67:E67"/>
    <mergeCell ref="F67:G67"/>
    <mergeCell ref="I67:J67"/>
    <mergeCell ref="B68:C68"/>
    <mergeCell ref="D68:E68"/>
    <mergeCell ref="F68:G68"/>
    <mergeCell ref="I68:J68"/>
    <mergeCell ref="B65:C65"/>
    <mergeCell ref="D65:E65"/>
    <mergeCell ref="F65:G65"/>
    <mergeCell ref="I65:J65"/>
    <mergeCell ref="B66:C66"/>
    <mergeCell ref="D66:E66"/>
    <mergeCell ref="F66:G66"/>
    <mergeCell ref="I66:J66"/>
    <mergeCell ref="B63:C63"/>
    <mergeCell ref="D63:E63"/>
    <mergeCell ref="F63:G63"/>
    <mergeCell ref="I63:J63"/>
    <mergeCell ref="B64:C64"/>
    <mergeCell ref="D64:E64"/>
    <mergeCell ref="F64:G64"/>
    <mergeCell ref="I64:J64"/>
    <mergeCell ref="B61:C61"/>
    <mergeCell ref="D61:E61"/>
    <mergeCell ref="F61:G61"/>
    <mergeCell ref="I61:J61"/>
    <mergeCell ref="B62:C62"/>
    <mergeCell ref="D62:E62"/>
    <mergeCell ref="F62:G62"/>
    <mergeCell ref="I62:J62"/>
    <mergeCell ref="B59:C59"/>
    <mergeCell ref="D59:E59"/>
    <mergeCell ref="F59:G59"/>
    <mergeCell ref="I59:J59"/>
    <mergeCell ref="B60:C60"/>
    <mergeCell ref="D60:E60"/>
    <mergeCell ref="F60:G60"/>
    <mergeCell ref="I60:J60"/>
    <mergeCell ref="B57:C57"/>
    <mergeCell ref="D57:E57"/>
    <mergeCell ref="F57:G57"/>
    <mergeCell ref="I57:J57"/>
    <mergeCell ref="B58:C58"/>
    <mergeCell ref="D58:E58"/>
    <mergeCell ref="F58:G58"/>
    <mergeCell ref="I58:J58"/>
    <mergeCell ref="B55:C55"/>
    <mergeCell ref="D55:E55"/>
    <mergeCell ref="F55:G55"/>
    <mergeCell ref="I55:J55"/>
    <mergeCell ref="B56:C56"/>
    <mergeCell ref="D56:E56"/>
    <mergeCell ref="F56:G56"/>
    <mergeCell ref="I56:J56"/>
    <mergeCell ref="B53:C53"/>
    <mergeCell ref="D53:E53"/>
    <mergeCell ref="F53:G53"/>
    <mergeCell ref="I53:J53"/>
    <mergeCell ref="B54:C54"/>
    <mergeCell ref="D54:E54"/>
    <mergeCell ref="F54:G54"/>
    <mergeCell ref="I54:J54"/>
    <mergeCell ref="B51:C51"/>
    <mergeCell ref="D51:E51"/>
    <mergeCell ref="F51:G51"/>
    <mergeCell ref="I51:J51"/>
    <mergeCell ref="B52:C52"/>
    <mergeCell ref="D52:E52"/>
    <mergeCell ref="F52:G52"/>
    <mergeCell ref="I52:J52"/>
    <mergeCell ref="B49:C49"/>
    <mergeCell ref="D49:E49"/>
    <mergeCell ref="F49:G49"/>
    <mergeCell ref="I49:J49"/>
    <mergeCell ref="B50:C50"/>
    <mergeCell ref="D50:E50"/>
    <mergeCell ref="F50:G50"/>
    <mergeCell ref="I50:J50"/>
    <mergeCell ref="B47:C47"/>
    <mergeCell ref="D47:E47"/>
    <mergeCell ref="F47:G47"/>
    <mergeCell ref="I47:J47"/>
    <mergeCell ref="B48:C48"/>
    <mergeCell ref="D48:E48"/>
    <mergeCell ref="F48:G48"/>
    <mergeCell ref="I48:J48"/>
    <mergeCell ref="B45:C45"/>
    <mergeCell ref="D45:E45"/>
    <mergeCell ref="F45:G45"/>
    <mergeCell ref="I45:J45"/>
    <mergeCell ref="B46:C46"/>
    <mergeCell ref="D46:E46"/>
    <mergeCell ref="F46:G46"/>
    <mergeCell ref="I46:J46"/>
    <mergeCell ref="B43:C43"/>
    <mergeCell ref="D43:E43"/>
    <mergeCell ref="F43:G43"/>
    <mergeCell ref="I43:J43"/>
    <mergeCell ref="B44:C44"/>
    <mergeCell ref="D44:E44"/>
    <mergeCell ref="F44:G44"/>
    <mergeCell ref="I44:J44"/>
    <mergeCell ref="B41:C41"/>
    <mergeCell ref="D41:E41"/>
    <mergeCell ref="F41:G41"/>
    <mergeCell ref="I41:J41"/>
    <mergeCell ref="B42:C42"/>
    <mergeCell ref="D42:E42"/>
    <mergeCell ref="F42:G42"/>
    <mergeCell ref="I42:J42"/>
    <mergeCell ref="B39:C39"/>
    <mergeCell ref="D39:E39"/>
    <mergeCell ref="F39:G39"/>
    <mergeCell ref="I39:J39"/>
    <mergeCell ref="B40:C40"/>
    <mergeCell ref="D40:E40"/>
    <mergeCell ref="F40:G40"/>
    <mergeCell ref="I40:J40"/>
    <mergeCell ref="B37:C37"/>
    <mergeCell ref="D37:E37"/>
    <mergeCell ref="F37:G37"/>
    <mergeCell ref="I37:J37"/>
    <mergeCell ref="B38:C38"/>
    <mergeCell ref="D38:E38"/>
    <mergeCell ref="F38:G38"/>
    <mergeCell ref="I38:J38"/>
    <mergeCell ref="B35:C35"/>
    <mergeCell ref="D35:E35"/>
    <mergeCell ref="F35:G35"/>
    <mergeCell ref="I35:J35"/>
    <mergeCell ref="B36:C36"/>
    <mergeCell ref="D36:E36"/>
    <mergeCell ref="F36:G36"/>
    <mergeCell ref="I36:J36"/>
    <mergeCell ref="B33:C33"/>
    <mergeCell ref="D33:E33"/>
    <mergeCell ref="F33:G33"/>
    <mergeCell ref="I33:J33"/>
    <mergeCell ref="B34:C34"/>
    <mergeCell ref="D34:E34"/>
    <mergeCell ref="F34:G34"/>
    <mergeCell ref="I34:J34"/>
    <mergeCell ref="B31:C31"/>
    <mergeCell ref="D31:E31"/>
    <mergeCell ref="F31:G31"/>
    <mergeCell ref="I31:J31"/>
    <mergeCell ref="B32:C32"/>
    <mergeCell ref="D32:E32"/>
    <mergeCell ref="F32:G32"/>
    <mergeCell ref="I32:J32"/>
    <mergeCell ref="B28:C28"/>
    <mergeCell ref="D28:E28"/>
    <mergeCell ref="F28:G28"/>
    <mergeCell ref="I28:J28"/>
    <mergeCell ref="B29:J29"/>
    <mergeCell ref="B30:C30"/>
    <mergeCell ref="D30:E30"/>
    <mergeCell ref="F30:G30"/>
    <mergeCell ref="I30:J30"/>
    <mergeCell ref="B26:C26"/>
    <mergeCell ref="D26:E26"/>
    <mergeCell ref="F26:G26"/>
    <mergeCell ref="I26:J26"/>
    <mergeCell ref="B27:C27"/>
    <mergeCell ref="D27:E27"/>
    <mergeCell ref="F27:G27"/>
    <mergeCell ref="I27:J27"/>
    <mergeCell ref="B24:C24"/>
    <mergeCell ref="D24:E24"/>
    <mergeCell ref="F24:G24"/>
    <mergeCell ref="I24:J24"/>
    <mergeCell ref="B25:C25"/>
    <mergeCell ref="D25:E25"/>
    <mergeCell ref="F25:G25"/>
    <mergeCell ref="I25:J25"/>
    <mergeCell ref="B21:C21"/>
    <mergeCell ref="D21:E21"/>
    <mergeCell ref="F21:G21"/>
    <mergeCell ref="I21:J21"/>
    <mergeCell ref="B22:J22"/>
    <mergeCell ref="B23:C23"/>
    <mergeCell ref="D23:E23"/>
    <mergeCell ref="F23:G23"/>
    <mergeCell ref="I23:J23"/>
    <mergeCell ref="B19:C19"/>
    <mergeCell ref="D19:E19"/>
    <mergeCell ref="F19:G19"/>
    <mergeCell ref="I19:J19"/>
    <mergeCell ref="B20:C20"/>
    <mergeCell ref="D20:E20"/>
    <mergeCell ref="F20:G20"/>
    <mergeCell ref="I20:J20"/>
    <mergeCell ref="B16:J16"/>
    <mergeCell ref="B17:C17"/>
    <mergeCell ref="D17:E17"/>
    <mergeCell ref="F17:G17"/>
    <mergeCell ref="I17:J17"/>
    <mergeCell ref="B18:C18"/>
    <mergeCell ref="D18:E18"/>
    <mergeCell ref="F18:G18"/>
    <mergeCell ref="I18:J18"/>
    <mergeCell ref="B14:C14"/>
    <mergeCell ref="D14:E14"/>
    <mergeCell ref="F14:G14"/>
    <mergeCell ref="I14:J14"/>
    <mergeCell ref="B15:C15"/>
    <mergeCell ref="D15:E15"/>
    <mergeCell ref="F15:G15"/>
    <mergeCell ref="I15:J15"/>
    <mergeCell ref="B12:C12"/>
    <mergeCell ref="D12:E12"/>
    <mergeCell ref="F12:G12"/>
    <mergeCell ref="I12:J12"/>
    <mergeCell ref="B13:C13"/>
    <mergeCell ref="D13:E13"/>
    <mergeCell ref="F13:G13"/>
    <mergeCell ref="I13:J13"/>
    <mergeCell ref="D7:E7"/>
    <mergeCell ref="B10:J10"/>
    <mergeCell ref="B11:C11"/>
    <mergeCell ref="D11:E11"/>
    <mergeCell ref="F11:G11"/>
    <mergeCell ref="I11:J11"/>
  </mergeCells>
  <pageMargins left="0.25" right="0.25" top="0.25" bottom="0.25" header="0.25" footer="0.25"/>
  <pageSetup paperSize="9" orientation="landscape" horizontalDpi="0" verticalDpi="0"/>
  <headerFooter alignWithMargins="0">
    <oddFooter>&amp;L&amp;C&amp;R</oddFooter>
  </headerFooter>
</worksheet>
</file>

<file path=xl/worksheets/sheet8.xml><?xml version="1.0" encoding="utf-8"?>
<worksheet xmlns="http://schemas.openxmlformats.org/spreadsheetml/2006/main" xmlns:r="http://schemas.openxmlformats.org/officeDocument/2006/relationships">
  <dimension ref="B1:J315"/>
  <sheetViews>
    <sheetView showGridLines="0" tabSelected="1" topLeftCell="A147" workbookViewId="0">
      <selection activeCell="H30" sqref="H30"/>
    </sheetView>
  </sheetViews>
  <sheetFormatPr defaultRowHeight="12.75"/>
  <cols>
    <col min="1" max="1" width="2.28515625" style="160" customWidth="1"/>
    <col min="2" max="2" width="0" style="160" hidden="1" customWidth="1"/>
    <col min="3" max="3" width="11.7109375" style="160" customWidth="1"/>
    <col min="4" max="4" width="6.5703125" style="160" customWidth="1"/>
    <col min="5" max="5" width="62.28515625" style="160" customWidth="1"/>
    <col min="6" max="6" width="7.42578125" style="160" customWidth="1"/>
    <col min="7" max="7" width="11.140625" style="160" customWidth="1"/>
    <col min="8" max="8" width="14.85546875" style="160" customWidth="1"/>
    <col min="9" max="9" width="39.140625" style="160" customWidth="1"/>
    <col min="10" max="10" width="5" style="160" customWidth="1"/>
    <col min="11" max="11" width="6.7109375" style="160" customWidth="1"/>
    <col min="12" max="12" width="1.42578125" style="160" customWidth="1"/>
    <col min="13" max="256" width="9.140625" style="160"/>
    <col min="257" max="257" width="2.28515625" style="160" customWidth="1"/>
    <col min="258" max="258" width="0" style="160" hidden="1" customWidth="1"/>
    <col min="259" max="259" width="11.7109375" style="160" customWidth="1"/>
    <col min="260" max="260" width="6.5703125" style="160" customWidth="1"/>
    <col min="261" max="261" width="62.28515625" style="160" customWidth="1"/>
    <col min="262" max="262" width="7.42578125" style="160" customWidth="1"/>
    <col min="263" max="263" width="11.140625" style="160" customWidth="1"/>
    <col min="264" max="264" width="14.85546875" style="160" customWidth="1"/>
    <col min="265" max="265" width="39.140625" style="160" customWidth="1"/>
    <col min="266" max="266" width="5" style="160" customWidth="1"/>
    <col min="267" max="267" width="6.7109375" style="160" customWidth="1"/>
    <col min="268" max="268" width="1.42578125" style="160" customWidth="1"/>
    <col min="269" max="512" width="9.140625" style="160"/>
    <col min="513" max="513" width="2.28515625" style="160" customWidth="1"/>
    <col min="514" max="514" width="0" style="160" hidden="1" customWidth="1"/>
    <col min="515" max="515" width="11.7109375" style="160" customWidth="1"/>
    <col min="516" max="516" width="6.5703125" style="160" customWidth="1"/>
    <col min="517" max="517" width="62.28515625" style="160" customWidth="1"/>
    <col min="518" max="518" width="7.42578125" style="160" customWidth="1"/>
    <col min="519" max="519" width="11.140625" style="160" customWidth="1"/>
    <col min="520" max="520" width="14.85546875" style="160" customWidth="1"/>
    <col min="521" max="521" width="39.140625" style="160" customWidth="1"/>
    <col min="522" max="522" width="5" style="160" customWidth="1"/>
    <col min="523" max="523" width="6.7109375" style="160" customWidth="1"/>
    <col min="524" max="524" width="1.42578125" style="160" customWidth="1"/>
    <col min="525" max="768" width="9.140625" style="160"/>
    <col min="769" max="769" width="2.28515625" style="160" customWidth="1"/>
    <col min="770" max="770" width="0" style="160" hidden="1" customWidth="1"/>
    <col min="771" max="771" width="11.7109375" style="160" customWidth="1"/>
    <col min="772" max="772" width="6.5703125" style="160" customWidth="1"/>
    <col min="773" max="773" width="62.28515625" style="160" customWidth="1"/>
    <col min="774" max="774" width="7.42578125" style="160" customWidth="1"/>
    <col min="775" max="775" width="11.140625" style="160" customWidth="1"/>
    <col min="776" max="776" width="14.85546875" style="160" customWidth="1"/>
    <col min="777" max="777" width="39.140625" style="160" customWidth="1"/>
    <col min="778" max="778" width="5" style="160" customWidth="1"/>
    <col min="779" max="779" width="6.7109375" style="160" customWidth="1"/>
    <col min="780" max="780" width="1.42578125" style="160" customWidth="1"/>
    <col min="781" max="1024" width="9.140625" style="160"/>
    <col min="1025" max="1025" width="2.28515625" style="160" customWidth="1"/>
    <col min="1026" max="1026" width="0" style="160" hidden="1" customWidth="1"/>
    <col min="1027" max="1027" width="11.7109375" style="160" customWidth="1"/>
    <col min="1028" max="1028" width="6.5703125" style="160" customWidth="1"/>
    <col min="1029" max="1029" width="62.28515625" style="160" customWidth="1"/>
    <col min="1030" max="1030" width="7.42578125" style="160" customWidth="1"/>
    <col min="1031" max="1031" width="11.140625" style="160" customWidth="1"/>
    <col min="1032" max="1032" width="14.85546875" style="160" customWidth="1"/>
    <col min="1033" max="1033" width="39.140625" style="160" customWidth="1"/>
    <col min="1034" max="1034" width="5" style="160" customWidth="1"/>
    <col min="1035" max="1035" width="6.7109375" style="160" customWidth="1"/>
    <col min="1036" max="1036" width="1.42578125" style="160" customWidth="1"/>
    <col min="1037" max="1280" width="9.140625" style="160"/>
    <col min="1281" max="1281" width="2.28515625" style="160" customWidth="1"/>
    <col min="1282" max="1282" width="0" style="160" hidden="1" customWidth="1"/>
    <col min="1283" max="1283" width="11.7109375" style="160" customWidth="1"/>
    <col min="1284" max="1284" width="6.5703125" style="160" customWidth="1"/>
    <col min="1285" max="1285" width="62.28515625" style="160" customWidth="1"/>
    <col min="1286" max="1286" width="7.42578125" style="160" customWidth="1"/>
    <col min="1287" max="1287" width="11.140625" style="160" customWidth="1"/>
    <col min="1288" max="1288" width="14.85546875" style="160" customWidth="1"/>
    <col min="1289" max="1289" width="39.140625" style="160" customWidth="1"/>
    <col min="1290" max="1290" width="5" style="160" customWidth="1"/>
    <col min="1291" max="1291" width="6.7109375" style="160" customWidth="1"/>
    <col min="1292" max="1292" width="1.42578125" style="160" customWidth="1"/>
    <col min="1293" max="1536" width="9.140625" style="160"/>
    <col min="1537" max="1537" width="2.28515625" style="160" customWidth="1"/>
    <col min="1538" max="1538" width="0" style="160" hidden="1" customWidth="1"/>
    <col min="1539" max="1539" width="11.7109375" style="160" customWidth="1"/>
    <col min="1540" max="1540" width="6.5703125" style="160" customWidth="1"/>
    <col min="1541" max="1541" width="62.28515625" style="160" customWidth="1"/>
    <col min="1542" max="1542" width="7.42578125" style="160" customWidth="1"/>
    <col min="1543" max="1543" width="11.140625" style="160" customWidth="1"/>
    <col min="1544" max="1544" width="14.85546875" style="160" customWidth="1"/>
    <col min="1545" max="1545" width="39.140625" style="160" customWidth="1"/>
    <col min="1546" max="1546" width="5" style="160" customWidth="1"/>
    <col min="1547" max="1547" width="6.7109375" style="160" customWidth="1"/>
    <col min="1548" max="1548" width="1.42578125" style="160" customWidth="1"/>
    <col min="1549" max="1792" width="9.140625" style="160"/>
    <col min="1793" max="1793" width="2.28515625" style="160" customWidth="1"/>
    <col min="1794" max="1794" width="0" style="160" hidden="1" customWidth="1"/>
    <col min="1795" max="1795" width="11.7109375" style="160" customWidth="1"/>
    <col min="1796" max="1796" width="6.5703125" style="160" customWidth="1"/>
    <col min="1797" max="1797" width="62.28515625" style="160" customWidth="1"/>
    <col min="1798" max="1798" width="7.42578125" style="160" customWidth="1"/>
    <col min="1799" max="1799" width="11.140625" style="160" customWidth="1"/>
    <col min="1800" max="1800" width="14.85546875" style="160" customWidth="1"/>
    <col min="1801" max="1801" width="39.140625" style="160" customWidth="1"/>
    <col min="1802" max="1802" width="5" style="160" customWidth="1"/>
    <col min="1803" max="1803" width="6.7109375" style="160" customWidth="1"/>
    <col min="1804" max="1804" width="1.42578125" style="160" customWidth="1"/>
    <col min="1805" max="2048" width="9.140625" style="160"/>
    <col min="2049" max="2049" width="2.28515625" style="160" customWidth="1"/>
    <col min="2050" max="2050" width="0" style="160" hidden="1" customWidth="1"/>
    <col min="2051" max="2051" width="11.7109375" style="160" customWidth="1"/>
    <col min="2052" max="2052" width="6.5703125" style="160" customWidth="1"/>
    <col min="2053" max="2053" width="62.28515625" style="160" customWidth="1"/>
    <col min="2054" max="2054" width="7.42578125" style="160" customWidth="1"/>
    <col min="2055" max="2055" width="11.140625" style="160" customWidth="1"/>
    <col min="2056" max="2056" width="14.85546875" style="160" customWidth="1"/>
    <col min="2057" max="2057" width="39.140625" style="160" customWidth="1"/>
    <col min="2058" max="2058" width="5" style="160" customWidth="1"/>
    <col min="2059" max="2059" width="6.7109375" style="160" customWidth="1"/>
    <col min="2060" max="2060" width="1.42578125" style="160" customWidth="1"/>
    <col min="2061" max="2304" width="9.140625" style="160"/>
    <col min="2305" max="2305" width="2.28515625" style="160" customWidth="1"/>
    <col min="2306" max="2306" width="0" style="160" hidden="1" customWidth="1"/>
    <col min="2307" max="2307" width="11.7109375" style="160" customWidth="1"/>
    <col min="2308" max="2308" width="6.5703125" style="160" customWidth="1"/>
    <col min="2309" max="2309" width="62.28515625" style="160" customWidth="1"/>
    <col min="2310" max="2310" width="7.42578125" style="160" customWidth="1"/>
    <col min="2311" max="2311" width="11.140625" style="160" customWidth="1"/>
    <col min="2312" max="2312" width="14.85546875" style="160" customWidth="1"/>
    <col min="2313" max="2313" width="39.140625" style="160" customWidth="1"/>
    <col min="2314" max="2314" width="5" style="160" customWidth="1"/>
    <col min="2315" max="2315" width="6.7109375" style="160" customWidth="1"/>
    <col min="2316" max="2316" width="1.42578125" style="160" customWidth="1"/>
    <col min="2317" max="2560" width="9.140625" style="160"/>
    <col min="2561" max="2561" width="2.28515625" style="160" customWidth="1"/>
    <col min="2562" max="2562" width="0" style="160" hidden="1" customWidth="1"/>
    <col min="2563" max="2563" width="11.7109375" style="160" customWidth="1"/>
    <col min="2564" max="2564" width="6.5703125" style="160" customWidth="1"/>
    <col min="2565" max="2565" width="62.28515625" style="160" customWidth="1"/>
    <col min="2566" max="2566" width="7.42578125" style="160" customWidth="1"/>
    <col min="2567" max="2567" width="11.140625" style="160" customWidth="1"/>
    <col min="2568" max="2568" width="14.85546875" style="160" customWidth="1"/>
    <col min="2569" max="2569" width="39.140625" style="160" customWidth="1"/>
    <col min="2570" max="2570" width="5" style="160" customWidth="1"/>
    <col min="2571" max="2571" width="6.7109375" style="160" customWidth="1"/>
    <col min="2572" max="2572" width="1.42578125" style="160" customWidth="1"/>
    <col min="2573" max="2816" width="9.140625" style="160"/>
    <col min="2817" max="2817" width="2.28515625" style="160" customWidth="1"/>
    <col min="2818" max="2818" width="0" style="160" hidden="1" customWidth="1"/>
    <col min="2819" max="2819" width="11.7109375" style="160" customWidth="1"/>
    <col min="2820" max="2820" width="6.5703125" style="160" customWidth="1"/>
    <col min="2821" max="2821" width="62.28515625" style="160" customWidth="1"/>
    <col min="2822" max="2822" width="7.42578125" style="160" customWidth="1"/>
    <col min="2823" max="2823" width="11.140625" style="160" customWidth="1"/>
    <col min="2824" max="2824" width="14.85546875" style="160" customWidth="1"/>
    <col min="2825" max="2825" width="39.140625" style="160" customWidth="1"/>
    <col min="2826" max="2826" width="5" style="160" customWidth="1"/>
    <col min="2827" max="2827" width="6.7109375" style="160" customWidth="1"/>
    <col min="2828" max="2828" width="1.42578125" style="160" customWidth="1"/>
    <col min="2829" max="3072" width="9.140625" style="160"/>
    <col min="3073" max="3073" width="2.28515625" style="160" customWidth="1"/>
    <col min="3074" max="3074" width="0" style="160" hidden="1" customWidth="1"/>
    <col min="3075" max="3075" width="11.7109375" style="160" customWidth="1"/>
    <col min="3076" max="3076" width="6.5703125" style="160" customWidth="1"/>
    <col min="3077" max="3077" width="62.28515625" style="160" customWidth="1"/>
    <col min="3078" max="3078" width="7.42578125" style="160" customWidth="1"/>
    <col min="3079" max="3079" width="11.140625" style="160" customWidth="1"/>
    <col min="3080" max="3080" width="14.85546875" style="160" customWidth="1"/>
    <col min="3081" max="3081" width="39.140625" style="160" customWidth="1"/>
    <col min="3082" max="3082" width="5" style="160" customWidth="1"/>
    <col min="3083" max="3083" width="6.7109375" style="160" customWidth="1"/>
    <col min="3084" max="3084" width="1.42578125" style="160" customWidth="1"/>
    <col min="3085" max="3328" width="9.140625" style="160"/>
    <col min="3329" max="3329" width="2.28515625" style="160" customWidth="1"/>
    <col min="3330" max="3330" width="0" style="160" hidden="1" customWidth="1"/>
    <col min="3331" max="3331" width="11.7109375" style="160" customWidth="1"/>
    <col min="3332" max="3332" width="6.5703125" style="160" customWidth="1"/>
    <col min="3333" max="3333" width="62.28515625" style="160" customWidth="1"/>
    <col min="3334" max="3334" width="7.42578125" style="160" customWidth="1"/>
    <col min="3335" max="3335" width="11.140625" style="160" customWidth="1"/>
    <col min="3336" max="3336" width="14.85546875" style="160" customWidth="1"/>
    <col min="3337" max="3337" width="39.140625" style="160" customWidth="1"/>
    <col min="3338" max="3338" width="5" style="160" customWidth="1"/>
    <col min="3339" max="3339" width="6.7109375" style="160" customWidth="1"/>
    <col min="3340" max="3340" width="1.42578125" style="160" customWidth="1"/>
    <col min="3341" max="3584" width="9.140625" style="160"/>
    <col min="3585" max="3585" width="2.28515625" style="160" customWidth="1"/>
    <col min="3586" max="3586" width="0" style="160" hidden="1" customWidth="1"/>
    <col min="3587" max="3587" width="11.7109375" style="160" customWidth="1"/>
    <col min="3588" max="3588" width="6.5703125" style="160" customWidth="1"/>
    <col min="3589" max="3589" width="62.28515625" style="160" customWidth="1"/>
    <col min="3590" max="3590" width="7.42578125" style="160" customWidth="1"/>
    <col min="3591" max="3591" width="11.140625" style="160" customWidth="1"/>
    <col min="3592" max="3592" width="14.85546875" style="160" customWidth="1"/>
    <col min="3593" max="3593" width="39.140625" style="160" customWidth="1"/>
    <col min="3594" max="3594" width="5" style="160" customWidth="1"/>
    <col min="3595" max="3595" width="6.7109375" style="160" customWidth="1"/>
    <col min="3596" max="3596" width="1.42578125" style="160" customWidth="1"/>
    <col min="3597" max="3840" width="9.140625" style="160"/>
    <col min="3841" max="3841" width="2.28515625" style="160" customWidth="1"/>
    <col min="3842" max="3842" width="0" style="160" hidden="1" customWidth="1"/>
    <col min="3843" max="3843" width="11.7109375" style="160" customWidth="1"/>
    <col min="3844" max="3844" width="6.5703125" style="160" customWidth="1"/>
    <col min="3845" max="3845" width="62.28515625" style="160" customWidth="1"/>
    <col min="3846" max="3846" width="7.42578125" style="160" customWidth="1"/>
    <col min="3847" max="3847" width="11.140625" style="160" customWidth="1"/>
    <col min="3848" max="3848" width="14.85546875" style="160" customWidth="1"/>
    <col min="3849" max="3849" width="39.140625" style="160" customWidth="1"/>
    <col min="3850" max="3850" width="5" style="160" customWidth="1"/>
    <col min="3851" max="3851" width="6.7109375" style="160" customWidth="1"/>
    <col min="3852" max="3852" width="1.42578125" style="160" customWidth="1"/>
    <col min="3853" max="4096" width="9.140625" style="160"/>
    <col min="4097" max="4097" width="2.28515625" style="160" customWidth="1"/>
    <col min="4098" max="4098" width="0" style="160" hidden="1" customWidth="1"/>
    <col min="4099" max="4099" width="11.7109375" style="160" customWidth="1"/>
    <col min="4100" max="4100" width="6.5703125" style="160" customWidth="1"/>
    <col min="4101" max="4101" width="62.28515625" style="160" customWidth="1"/>
    <col min="4102" max="4102" width="7.42578125" style="160" customWidth="1"/>
    <col min="4103" max="4103" width="11.140625" style="160" customWidth="1"/>
    <col min="4104" max="4104" width="14.85546875" style="160" customWidth="1"/>
    <col min="4105" max="4105" width="39.140625" style="160" customWidth="1"/>
    <col min="4106" max="4106" width="5" style="160" customWidth="1"/>
    <col min="4107" max="4107" width="6.7109375" style="160" customWidth="1"/>
    <col min="4108" max="4108" width="1.42578125" style="160" customWidth="1"/>
    <col min="4109" max="4352" width="9.140625" style="160"/>
    <col min="4353" max="4353" width="2.28515625" style="160" customWidth="1"/>
    <col min="4354" max="4354" width="0" style="160" hidden="1" customWidth="1"/>
    <col min="4355" max="4355" width="11.7109375" style="160" customWidth="1"/>
    <col min="4356" max="4356" width="6.5703125" style="160" customWidth="1"/>
    <col min="4357" max="4357" width="62.28515625" style="160" customWidth="1"/>
    <col min="4358" max="4358" width="7.42578125" style="160" customWidth="1"/>
    <col min="4359" max="4359" width="11.140625" style="160" customWidth="1"/>
    <col min="4360" max="4360" width="14.85546875" style="160" customWidth="1"/>
    <col min="4361" max="4361" width="39.140625" style="160" customWidth="1"/>
    <col min="4362" max="4362" width="5" style="160" customWidth="1"/>
    <col min="4363" max="4363" width="6.7109375" style="160" customWidth="1"/>
    <col min="4364" max="4364" width="1.42578125" style="160" customWidth="1"/>
    <col min="4365" max="4608" width="9.140625" style="160"/>
    <col min="4609" max="4609" width="2.28515625" style="160" customWidth="1"/>
    <col min="4610" max="4610" width="0" style="160" hidden="1" customWidth="1"/>
    <col min="4611" max="4611" width="11.7109375" style="160" customWidth="1"/>
    <col min="4612" max="4612" width="6.5703125" style="160" customWidth="1"/>
    <col min="4613" max="4613" width="62.28515625" style="160" customWidth="1"/>
    <col min="4614" max="4614" width="7.42578125" style="160" customWidth="1"/>
    <col min="4615" max="4615" width="11.140625" style="160" customWidth="1"/>
    <col min="4616" max="4616" width="14.85546875" style="160" customWidth="1"/>
    <col min="4617" max="4617" width="39.140625" style="160" customWidth="1"/>
    <col min="4618" max="4618" width="5" style="160" customWidth="1"/>
    <col min="4619" max="4619" width="6.7109375" style="160" customWidth="1"/>
    <col min="4620" max="4620" width="1.42578125" style="160" customWidth="1"/>
    <col min="4621" max="4864" width="9.140625" style="160"/>
    <col min="4865" max="4865" width="2.28515625" style="160" customWidth="1"/>
    <col min="4866" max="4866" width="0" style="160" hidden="1" customWidth="1"/>
    <col min="4867" max="4867" width="11.7109375" style="160" customWidth="1"/>
    <col min="4868" max="4868" width="6.5703125" style="160" customWidth="1"/>
    <col min="4869" max="4869" width="62.28515625" style="160" customWidth="1"/>
    <col min="4870" max="4870" width="7.42578125" style="160" customWidth="1"/>
    <col min="4871" max="4871" width="11.140625" style="160" customWidth="1"/>
    <col min="4872" max="4872" width="14.85546875" style="160" customWidth="1"/>
    <col min="4873" max="4873" width="39.140625" style="160" customWidth="1"/>
    <col min="4874" max="4874" width="5" style="160" customWidth="1"/>
    <col min="4875" max="4875" width="6.7109375" style="160" customWidth="1"/>
    <col min="4876" max="4876" width="1.42578125" style="160" customWidth="1"/>
    <col min="4877" max="5120" width="9.140625" style="160"/>
    <col min="5121" max="5121" width="2.28515625" style="160" customWidth="1"/>
    <col min="5122" max="5122" width="0" style="160" hidden="1" customWidth="1"/>
    <col min="5123" max="5123" width="11.7109375" style="160" customWidth="1"/>
    <col min="5124" max="5124" width="6.5703125" style="160" customWidth="1"/>
    <col min="5125" max="5125" width="62.28515625" style="160" customWidth="1"/>
    <col min="5126" max="5126" width="7.42578125" style="160" customWidth="1"/>
    <col min="5127" max="5127" width="11.140625" style="160" customWidth="1"/>
    <col min="5128" max="5128" width="14.85546875" style="160" customWidth="1"/>
    <col min="5129" max="5129" width="39.140625" style="160" customWidth="1"/>
    <col min="5130" max="5130" width="5" style="160" customWidth="1"/>
    <col min="5131" max="5131" width="6.7109375" style="160" customWidth="1"/>
    <col min="5132" max="5132" width="1.42578125" style="160" customWidth="1"/>
    <col min="5133" max="5376" width="9.140625" style="160"/>
    <col min="5377" max="5377" width="2.28515625" style="160" customWidth="1"/>
    <col min="5378" max="5378" width="0" style="160" hidden="1" customWidth="1"/>
    <col min="5379" max="5379" width="11.7109375" style="160" customWidth="1"/>
    <col min="5380" max="5380" width="6.5703125" style="160" customWidth="1"/>
    <col min="5381" max="5381" width="62.28515625" style="160" customWidth="1"/>
    <col min="5382" max="5382" width="7.42578125" style="160" customWidth="1"/>
    <col min="5383" max="5383" width="11.140625" style="160" customWidth="1"/>
    <col min="5384" max="5384" width="14.85546875" style="160" customWidth="1"/>
    <col min="5385" max="5385" width="39.140625" style="160" customWidth="1"/>
    <col min="5386" max="5386" width="5" style="160" customWidth="1"/>
    <col min="5387" max="5387" width="6.7109375" style="160" customWidth="1"/>
    <col min="5388" max="5388" width="1.42578125" style="160" customWidth="1"/>
    <col min="5389" max="5632" width="9.140625" style="160"/>
    <col min="5633" max="5633" width="2.28515625" style="160" customWidth="1"/>
    <col min="5634" max="5634" width="0" style="160" hidden="1" customWidth="1"/>
    <col min="5635" max="5635" width="11.7109375" style="160" customWidth="1"/>
    <col min="5636" max="5636" width="6.5703125" style="160" customWidth="1"/>
    <col min="5637" max="5637" width="62.28515625" style="160" customWidth="1"/>
    <col min="5638" max="5638" width="7.42578125" style="160" customWidth="1"/>
    <col min="5639" max="5639" width="11.140625" style="160" customWidth="1"/>
    <col min="5640" max="5640" width="14.85546875" style="160" customWidth="1"/>
    <col min="5641" max="5641" width="39.140625" style="160" customWidth="1"/>
    <col min="5642" max="5642" width="5" style="160" customWidth="1"/>
    <col min="5643" max="5643" width="6.7109375" style="160" customWidth="1"/>
    <col min="5644" max="5644" width="1.42578125" style="160" customWidth="1"/>
    <col min="5645" max="5888" width="9.140625" style="160"/>
    <col min="5889" max="5889" width="2.28515625" style="160" customWidth="1"/>
    <col min="5890" max="5890" width="0" style="160" hidden="1" customWidth="1"/>
    <col min="5891" max="5891" width="11.7109375" style="160" customWidth="1"/>
    <col min="5892" max="5892" width="6.5703125" style="160" customWidth="1"/>
    <col min="5893" max="5893" width="62.28515625" style="160" customWidth="1"/>
    <col min="5894" max="5894" width="7.42578125" style="160" customWidth="1"/>
    <col min="5895" max="5895" width="11.140625" style="160" customWidth="1"/>
    <col min="5896" max="5896" width="14.85546875" style="160" customWidth="1"/>
    <col min="5897" max="5897" width="39.140625" style="160" customWidth="1"/>
    <col min="5898" max="5898" width="5" style="160" customWidth="1"/>
    <col min="5899" max="5899" width="6.7109375" style="160" customWidth="1"/>
    <col min="5900" max="5900" width="1.42578125" style="160" customWidth="1"/>
    <col min="5901" max="6144" width="9.140625" style="160"/>
    <col min="6145" max="6145" width="2.28515625" style="160" customWidth="1"/>
    <col min="6146" max="6146" width="0" style="160" hidden="1" customWidth="1"/>
    <col min="6147" max="6147" width="11.7109375" style="160" customWidth="1"/>
    <col min="6148" max="6148" width="6.5703125" style="160" customWidth="1"/>
    <col min="6149" max="6149" width="62.28515625" style="160" customWidth="1"/>
    <col min="6150" max="6150" width="7.42578125" style="160" customWidth="1"/>
    <col min="6151" max="6151" width="11.140625" style="160" customWidth="1"/>
    <col min="6152" max="6152" width="14.85546875" style="160" customWidth="1"/>
    <col min="6153" max="6153" width="39.140625" style="160" customWidth="1"/>
    <col min="6154" max="6154" width="5" style="160" customWidth="1"/>
    <col min="6155" max="6155" width="6.7109375" style="160" customWidth="1"/>
    <col min="6156" max="6156" width="1.42578125" style="160" customWidth="1"/>
    <col min="6157" max="6400" width="9.140625" style="160"/>
    <col min="6401" max="6401" width="2.28515625" style="160" customWidth="1"/>
    <col min="6402" max="6402" width="0" style="160" hidden="1" customWidth="1"/>
    <col min="6403" max="6403" width="11.7109375" style="160" customWidth="1"/>
    <col min="6404" max="6404" width="6.5703125" style="160" customWidth="1"/>
    <col min="6405" max="6405" width="62.28515625" style="160" customWidth="1"/>
    <col min="6406" max="6406" width="7.42578125" style="160" customWidth="1"/>
    <col min="6407" max="6407" width="11.140625" style="160" customWidth="1"/>
    <col min="6408" max="6408" width="14.85546875" style="160" customWidth="1"/>
    <col min="6409" max="6409" width="39.140625" style="160" customWidth="1"/>
    <col min="6410" max="6410" width="5" style="160" customWidth="1"/>
    <col min="6411" max="6411" width="6.7109375" style="160" customWidth="1"/>
    <col min="6412" max="6412" width="1.42578125" style="160" customWidth="1"/>
    <col min="6413" max="6656" width="9.140625" style="160"/>
    <col min="6657" max="6657" width="2.28515625" style="160" customWidth="1"/>
    <col min="6658" max="6658" width="0" style="160" hidden="1" customWidth="1"/>
    <col min="6659" max="6659" width="11.7109375" style="160" customWidth="1"/>
    <col min="6660" max="6660" width="6.5703125" style="160" customWidth="1"/>
    <col min="6661" max="6661" width="62.28515625" style="160" customWidth="1"/>
    <col min="6662" max="6662" width="7.42578125" style="160" customWidth="1"/>
    <col min="6663" max="6663" width="11.140625" style="160" customWidth="1"/>
    <col min="6664" max="6664" width="14.85546875" style="160" customWidth="1"/>
    <col min="6665" max="6665" width="39.140625" style="160" customWidth="1"/>
    <col min="6666" max="6666" width="5" style="160" customWidth="1"/>
    <col min="6667" max="6667" width="6.7109375" style="160" customWidth="1"/>
    <col min="6668" max="6668" width="1.42578125" style="160" customWidth="1"/>
    <col min="6669" max="6912" width="9.140625" style="160"/>
    <col min="6913" max="6913" width="2.28515625" style="160" customWidth="1"/>
    <col min="6914" max="6914" width="0" style="160" hidden="1" customWidth="1"/>
    <col min="6915" max="6915" width="11.7109375" style="160" customWidth="1"/>
    <col min="6916" max="6916" width="6.5703125" style="160" customWidth="1"/>
    <col min="6917" max="6917" width="62.28515625" style="160" customWidth="1"/>
    <col min="6918" max="6918" width="7.42578125" style="160" customWidth="1"/>
    <col min="6919" max="6919" width="11.140625" style="160" customWidth="1"/>
    <col min="6920" max="6920" width="14.85546875" style="160" customWidth="1"/>
    <col min="6921" max="6921" width="39.140625" style="160" customWidth="1"/>
    <col min="6922" max="6922" width="5" style="160" customWidth="1"/>
    <col min="6923" max="6923" width="6.7109375" style="160" customWidth="1"/>
    <col min="6924" max="6924" width="1.42578125" style="160" customWidth="1"/>
    <col min="6925" max="7168" width="9.140625" style="160"/>
    <col min="7169" max="7169" width="2.28515625" style="160" customWidth="1"/>
    <col min="7170" max="7170" width="0" style="160" hidden="1" customWidth="1"/>
    <col min="7171" max="7171" width="11.7109375" style="160" customWidth="1"/>
    <col min="7172" max="7172" width="6.5703125" style="160" customWidth="1"/>
    <col min="7173" max="7173" width="62.28515625" style="160" customWidth="1"/>
    <col min="7174" max="7174" width="7.42578125" style="160" customWidth="1"/>
    <col min="7175" max="7175" width="11.140625" style="160" customWidth="1"/>
    <col min="7176" max="7176" width="14.85546875" style="160" customWidth="1"/>
    <col min="7177" max="7177" width="39.140625" style="160" customWidth="1"/>
    <col min="7178" max="7178" width="5" style="160" customWidth="1"/>
    <col min="7179" max="7179" width="6.7109375" style="160" customWidth="1"/>
    <col min="7180" max="7180" width="1.42578125" style="160" customWidth="1"/>
    <col min="7181" max="7424" width="9.140625" style="160"/>
    <col min="7425" max="7425" width="2.28515625" style="160" customWidth="1"/>
    <col min="7426" max="7426" width="0" style="160" hidden="1" customWidth="1"/>
    <col min="7427" max="7427" width="11.7109375" style="160" customWidth="1"/>
    <col min="7428" max="7428" width="6.5703125" style="160" customWidth="1"/>
    <col min="7429" max="7429" width="62.28515625" style="160" customWidth="1"/>
    <col min="7430" max="7430" width="7.42578125" style="160" customWidth="1"/>
    <col min="7431" max="7431" width="11.140625" style="160" customWidth="1"/>
    <col min="7432" max="7432" width="14.85546875" style="160" customWidth="1"/>
    <col min="7433" max="7433" width="39.140625" style="160" customWidth="1"/>
    <col min="7434" max="7434" width="5" style="160" customWidth="1"/>
    <col min="7435" max="7435" width="6.7109375" style="160" customWidth="1"/>
    <col min="7436" max="7436" width="1.42578125" style="160" customWidth="1"/>
    <col min="7437" max="7680" width="9.140625" style="160"/>
    <col min="7681" max="7681" width="2.28515625" style="160" customWidth="1"/>
    <col min="7682" max="7682" width="0" style="160" hidden="1" customWidth="1"/>
    <col min="7683" max="7683" width="11.7109375" style="160" customWidth="1"/>
    <col min="7684" max="7684" width="6.5703125" style="160" customWidth="1"/>
    <col min="7685" max="7685" width="62.28515625" style="160" customWidth="1"/>
    <col min="7686" max="7686" width="7.42578125" style="160" customWidth="1"/>
    <col min="7687" max="7687" width="11.140625" style="160" customWidth="1"/>
    <col min="7688" max="7688" width="14.85546875" style="160" customWidth="1"/>
    <col min="7689" max="7689" width="39.140625" style="160" customWidth="1"/>
    <col min="7690" max="7690" width="5" style="160" customWidth="1"/>
    <col min="7691" max="7691" width="6.7109375" style="160" customWidth="1"/>
    <col min="7692" max="7692" width="1.42578125" style="160" customWidth="1"/>
    <col min="7693" max="7936" width="9.140625" style="160"/>
    <col min="7937" max="7937" width="2.28515625" style="160" customWidth="1"/>
    <col min="7938" max="7938" width="0" style="160" hidden="1" customWidth="1"/>
    <col min="7939" max="7939" width="11.7109375" style="160" customWidth="1"/>
    <col min="7940" max="7940" width="6.5703125" style="160" customWidth="1"/>
    <col min="7941" max="7941" width="62.28515625" style="160" customWidth="1"/>
    <col min="7942" max="7942" width="7.42578125" style="160" customWidth="1"/>
    <col min="7943" max="7943" width="11.140625" style="160" customWidth="1"/>
    <col min="7944" max="7944" width="14.85546875" style="160" customWidth="1"/>
    <col min="7945" max="7945" width="39.140625" style="160" customWidth="1"/>
    <col min="7946" max="7946" width="5" style="160" customWidth="1"/>
    <col min="7947" max="7947" width="6.7109375" style="160" customWidth="1"/>
    <col min="7948" max="7948" width="1.42578125" style="160" customWidth="1"/>
    <col min="7949" max="8192" width="9.140625" style="160"/>
    <col min="8193" max="8193" width="2.28515625" style="160" customWidth="1"/>
    <col min="8194" max="8194" width="0" style="160" hidden="1" customWidth="1"/>
    <col min="8195" max="8195" width="11.7109375" style="160" customWidth="1"/>
    <col min="8196" max="8196" width="6.5703125" style="160" customWidth="1"/>
    <col min="8197" max="8197" width="62.28515625" style="160" customWidth="1"/>
    <col min="8198" max="8198" width="7.42578125" style="160" customWidth="1"/>
    <col min="8199" max="8199" width="11.140625" style="160" customWidth="1"/>
    <col min="8200" max="8200" width="14.85546875" style="160" customWidth="1"/>
    <col min="8201" max="8201" width="39.140625" style="160" customWidth="1"/>
    <col min="8202" max="8202" width="5" style="160" customWidth="1"/>
    <col min="8203" max="8203" width="6.7109375" style="160" customWidth="1"/>
    <col min="8204" max="8204" width="1.42578125" style="160" customWidth="1"/>
    <col min="8205" max="8448" width="9.140625" style="160"/>
    <col min="8449" max="8449" width="2.28515625" style="160" customWidth="1"/>
    <col min="8450" max="8450" width="0" style="160" hidden="1" customWidth="1"/>
    <col min="8451" max="8451" width="11.7109375" style="160" customWidth="1"/>
    <col min="8452" max="8452" width="6.5703125" style="160" customWidth="1"/>
    <col min="8453" max="8453" width="62.28515625" style="160" customWidth="1"/>
    <col min="8454" max="8454" width="7.42578125" style="160" customWidth="1"/>
    <col min="8455" max="8455" width="11.140625" style="160" customWidth="1"/>
    <col min="8456" max="8456" width="14.85546875" style="160" customWidth="1"/>
    <col min="8457" max="8457" width="39.140625" style="160" customWidth="1"/>
    <col min="8458" max="8458" width="5" style="160" customWidth="1"/>
    <col min="8459" max="8459" width="6.7109375" style="160" customWidth="1"/>
    <col min="8460" max="8460" width="1.42578125" style="160" customWidth="1"/>
    <col min="8461" max="8704" width="9.140625" style="160"/>
    <col min="8705" max="8705" width="2.28515625" style="160" customWidth="1"/>
    <col min="8706" max="8706" width="0" style="160" hidden="1" customWidth="1"/>
    <col min="8707" max="8707" width="11.7109375" style="160" customWidth="1"/>
    <col min="8708" max="8708" width="6.5703125" style="160" customWidth="1"/>
    <col min="8709" max="8709" width="62.28515625" style="160" customWidth="1"/>
    <col min="8710" max="8710" width="7.42578125" style="160" customWidth="1"/>
    <col min="8711" max="8711" width="11.140625" style="160" customWidth="1"/>
    <col min="8712" max="8712" width="14.85546875" style="160" customWidth="1"/>
    <col min="8713" max="8713" width="39.140625" style="160" customWidth="1"/>
    <col min="8714" max="8714" width="5" style="160" customWidth="1"/>
    <col min="8715" max="8715" width="6.7109375" style="160" customWidth="1"/>
    <col min="8716" max="8716" width="1.42578125" style="160" customWidth="1"/>
    <col min="8717" max="8960" width="9.140625" style="160"/>
    <col min="8961" max="8961" width="2.28515625" style="160" customWidth="1"/>
    <col min="8962" max="8962" width="0" style="160" hidden="1" customWidth="1"/>
    <col min="8963" max="8963" width="11.7109375" style="160" customWidth="1"/>
    <col min="8964" max="8964" width="6.5703125" style="160" customWidth="1"/>
    <col min="8965" max="8965" width="62.28515625" style="160" customWidth="1"/>
    <col min="8966" max="8966" width="7.42578125" style="160" customWidth="1"/>
    <col min="8967" max="8967" width="11.140625" style="160" customWidth="1"/>
    <col min="8968" max="8968" width="14.85546875" style="160" customWidth="1"/>
    <col min="8969" max="8969" width="39.140625" style="160" customWidth="1"/>
    <col min="8970" max="8970" width="5" style="160" customWidth="1"/>
    <col min="8971" max="8971" width="6.7109375" style="160" customWidth="1"/>
    <col min="8972" max="8972" width="1.42578125" style="160" customWidth="1"/>
    <col min="8973" max="9216" width="9.140625" style="160"/>
    <col min="9217" max="9217" width="2.28515625" style="160" customWidth="1"/>
    <col min="9218" max="9218" width="0" style="160" hidden="1" customWidth="1"/>
    <col min="9219" max="9219" width="11.7109375" style="160" customWidth="1"/>
    <col min="9220" max="9220" width="6.5703125" style="160" customWidth="1"/>
    <col min="9221" max="9221" width="62.28515625" style="160" customWidth="1"/>
    <col min="9222" max="9222" width="7.42578125" style="160" customWidth="1"/>
    <col min="9223" max="9223" width="11.140625" style="160" customWidth="1"/>
    <col min="9224" max="9224" width="14.85546875" style="160" customWidth="1"/>
    <col min="9225" max="9225" width="39.140625" style="160" customWidth="1"/>
    <col min="9226" max="9226" width="5" style="160" customWidth="1"/>
    <col min="9227" max="9227" width="6.7109375" style="160" customWidth="1"/>
    <col min="9228" max="9228" width="1.42578125" style="160" customWidth="1"/>
    <col min="9229" max="9472" width="9.140625" style="160"/>
    <col min="9473" max="9473" width="2.28515625" style="160" customWidth="1"/>
    <col min="9474" max="9474" width="0" style="160" hidden="1" customWidth="1"/>
    <col min="9475" max="9475" width="11.7109375" style="160" customWidth="1"/>
    <col min="9476" max="9476" width="6.5703125" style="160" customWidth="1"/>
    <col min="9477" max="9477" width="62.28515625" style="160" customWidth="1"/>
    <col min="9478" max="9478" width="7.42578125" style="160" customWidth="1"/>
    <col min="9479" max="9479" width="11.140625" style="160" customWidth="1"/>
    <col min="9480" max="9480" width="14.85546875" style="160" customWidth="1"/>
    <col min="9481" max="9481" width="39.140625" style="160" customWidth="1"/>
    <col min="9482" max="9482" width="5" style="160" customWidth="1"/>
    <col min="9483" max="9483" width="6.7109375" style="160" customWidth="1"/>
    <col min="9484" max="9484" width="1.42578125" style="160" customWidth="1"/>
    <col min="9485" max="9728" width="9.140625" style="160"/>
    <col min="9729" max="9729" width="2.28515625" style="160" customWidth="1"/>
    <col min="9730" max="9730" width="0" style="160" hidden="1" customWidth="1"/>
    <col min="9731" max="9731" width="11.7109375" style="160" customWidth="1"/>
    <col min="9732" max="9732" width="6.5703125" style="160" customWidth="1"/>
    <col min="9733" max="9733" width="62.28515625" style="160" customWidth="1"/>
    <col min="9734" max="9734" width="7.42578125" style="160" customWidth="1"/>
    <col min="9735" max="9735" width="11.140625" style="160" customWidth="1"/>
    <col min="9736" max="9736" width="14.85546875" style="160" customWidth="1"/>
    <col min="9737" max="9737" width="39.140625" style="160" customWidth="1"/>
    <col min="9738" max="9738" width="5" style="160" customWidth="1"/>
    <col min="9739" max="9739" width="6.7109375" style="160" customWidth="1"/>
    <col min="9740" max="9740" width="1.42578125" style="160" customWidth="1"/>
    <col min="9741" max="9984" width="9.140625" style="160"/>
    <col min="9985" max="9985" width="2.28515625" style="160" customWidth="1"/>
    <col min="9986" max="9986" width="0" style="160" hidden="1" customWidth="1"/>
    <col min="9987" max="9987" width="11.7109375" style="160" customWidth="1"/>
    <col min="9988" max="9988" width="6.5703125" style="160" customWidth="1"/>
    <col min="9989" max="9989" width="62.28515625" style="160" customWidth="1"/>
    <col min="9990" max="9990" width="7.42578125" style="160" customWidth="1"/>
    <col min="9991" max="9991" width="11.140625" style="160" customWidth="1"/>
    <col min="9992" max="9992" width="14.85546875" style="160" customWidth="1"/>
    <col min="9993" max="9993" width="39.140625" style="160" customWidth="1"/>
    <col min="9994" max="9994" width="5" style="160" customWidth="1"/>
    <col min="9995" max="9995" width="6.7109375" style="160" customWidth="1"/>
    <col min="9996" max="9996" width="1.42578125" style="160" customWidth="1"/>
    <col min="9997" max="10240" width="9.140625" style="160"/>
    <col min="10241" max="10241" width="2.28515625" style="160" customWidth="1"/>
    <col min="10242" max="10242" width="0" style="160" hidden="1" customWidth="1"/>
    <col min="10243" max="10243" width="11.7109375" style="160" customWidth="1"/>
    <col min="10244" max="10244" width="6.5703125" style="160" customWidth="1"/>
    <col min="10245" max="10245" width="62.28515625" style="160" customWidth="1"/>
    <col min="10246" max="10246" width="7.42578125" style="160" customWidth="1"/>
    <col min="10247" max="10247" width="11.140625" style="160" customWidth="1"/>
    <col min="10248" max="10248" width="14.85546875" style="160" customWidth="1"/>
    <col min="10249" max="10249" width="39.140625" style="160" customWidth="1"/>
    <col min="10250" max="10250" width="5" style="160" customWidth="1"/>
    <col min="10251" max="10251" width="6.7109375" style="160" customWidth="1"/>
    <col min="10252" max="10252" width="1.42578125" style="160" customWidth="1"/>
    <col min="10253" max="10496" width="9.140625" style="160"/>
    <col min="10497" max="10497" width="2.28515625" style="160" customWidth="1"/>
    <col min="10498" max="10498" width="0" style="160" hidden="1" customWidth="1"/>
    <col min="10499" max="10499" width="11.7109375" style="160" customWidth="1"/>
    <col min="10500" max="10500" width="6.5703125" style="160" customWidth="1"/>
    <col min="10501" max="10501" width="62.28515625" style="160" customWidth="1"/>
    <col min="10502" max="10502" width="7.42578125" style="160" customWidth="1"/>
    <col min="10503" max="10503" width="11.140625" style="160" customWidth="1"/>
    <col min="10504" max="10504" width="14.85546875" style="160" customWidth="1"/>
    <col min="10505" max="10505" width="39.140625" style="160" customWidth="1"/>
    <col min="10506" max="10506" width="5" style="160" customWidth="1"/>
    <col min="10507" max="10507" width="6.7109375" style="160" customWidth="1"/>
    <col min="10508" max="10508" width="1.42578125" style="160" customWidth="1"/>
    <col min="10509" max="10752" width="9.140625" style="160"/>
    <col min="10753" max="10753" width="2.28515625" style="160" customWidth="1"/>
    <col min="10754" max="10754" width="0" style="160" hidden="1" customWidth="1"/>
    <col min="10755" max="10755" width="11.7109375" style="160" customWidth="1"/>
    <col min="10756" max="10756" width="6.5703125" style="160" customWidth="1"/>
    <col min="10757" max="10757" width="62.28515625" style="160" customWidth="1"/>
    <col min="10758" max="10758" width="7.42578125" style="160" customWidth="1"/>
    <col min="10759" max="10759" width="11.140625" style="160" customWidth="1"/>
    <col min="10760" max="10760" width="14.85546875" style="160" customWidth="1"/>
    <col min="10761" max="10761" width="39.140625" style="160" customWidth="1"/>
    <col min="10762" max="10762" width="5" style="160" customWidth="1"/>
    <col min="10763" max="10763" width="6.7109375" style="160" customWidth="1"/>
    <col min="10764" max="10764" width="1.42578125" style="160" customWidth="1"/>
    <col min="10765" max="11008" width="9.140625" style="160"/>
    <col min="11009" max="11009" width="2.28515625" style="160" customWidth="1"/>
    <col min="11010" max="11010" width="0" style="160" hidden="1" customWidth="1"/>
    <col min="11011" max="11011" width="11.7109375" style="160" customWidth="1"/>
    <col min="11012" max="11012" width="6.5703125" style="160" customWidth="1"/>
    <col min="11013" max="11013" width="62.28515625" style="160" customWidth="1"/>
    <col min="11014" max="11014" width="7.42578125" style="160" customWidth="1"/>
    <col min="11015" max="11015" width="11.140625" style="160" customWidth="1"/>
    <col min="11016" max="11016" width="14.85546875" style="160" customWidth="1"/>
    <col min="11017" max="11017" width="39.140625" style="160" customWidth="1"/>
    <col min="11018" max="11018" width="5" style="160" customWidth="1"/>
    <col min="11019" max="11019" width="6.7109375" style="160" customWidth="1"/>
    <col min="11020" max="11020" width="1.42578125" style="160" customWidth="1"/>
    <col min="11021" max="11264" width="9.140625" style="160"/>
    <col min="11265" max="11265" width="2.28515625" style="160" customWidth="1"/>
    <col min="11266" max="11266" width="0" style="160" hidden="1" customWidth="1"/>
    <col min="11267" max="11267" width="11.7109375" style="160" customWidth="1"/>
    <col min="11268" max="11268" width="6.5703125" style="160" customWidth="1"/>
    <col min="11269" max="11269" width="62.28515625" style="160" customWidth="1"/>
    <col min="11270" max="11270" width="7.42578125" style="160" customWidth="1"/>
    <col min="11271" max="11271" width="11.140625" style="160" customWidth="1"/>
    <col min="11272" max="11272" width="14.85546875" style="160" customWidth="1"/>
    <col min="11273" max="11273" width="39.140625" style="160" customWidth="1"/>
    <col min="11274" max="11274" width="5" style="160" customWidth="1"/>
    <col min="11275" max="11275" width="6.7109375" style="160" customWidth="1"/>
    <col min="11276" max="11276" width="1.42578125" style="160" customWidth="1"/>
    <col min="11277" max="11520" width="9.140625" style="160"/>
    <col min="11521" max="11521" width="2.28515625" style="160" customWidth="1"/>
    <col min="11522" max="11522" width="0" style="160" hidden="1" customWidth="1"/>
    <col min="11523" max="11523" width="11.7109375" style="160" customWidth="1"/>
    <col min="11524" max="11524" width="6.5703125" style="160" customWidth="1"/>
    <col min="11525" max="11525" width="62.28515625" style="160" customWidth="1"/>
    <col min="11526" max="11526" width="7.42578125" style="160" customWidth="1"/>
    <col min="11527" max="11527" width="11.140625" style="160" customWidth="1"/>
    <col min="11528" max="11528" width="14.85546875" style="160" customWidth="1"/>
    <col min="11529" max="11529" width="39.140625" style="160" customWidth="1"/>
    <col min="11530" max="11530" width="5" style="160" customWidth="1"/>
    <col min="11531" max="11531" width="6.7109375" style="160" customWidth="1"/>
    <col min="11532" max="11532" width="1.42578125" style="160" customWidth="1"/>
    <col min="11533" max="11776" width="9.140625" style="160"/>
    <col min="11777" max="11777" width="2.28515625" style="160" customWidth="1"/>
    <col min="11778" max="11778" width="0" style="160" hidden="1" customWidth="1"/>
    <col min="11779" max="11779" width="11.7109375" style="160" customWidth="1"/>
    <col min="11780" max="11780" width="6.5703125" style="160" customWidth="1"/>
    <col min="11781" max="11781" width="62.28515625" style="160" customWidth="1"/>
    <col min="11782" max="11782" width="7.42578125" style="160" customWidth="1"/>
    <col min="11783" max="11783" width="11.140625" style="160" customWidth="1"/>
    <col min="11784" max="11784" width="14.85546875" style="160" customWidth="1"/>
    <col min="11785" max="11785" width="39.140625" style="160" customWidth="1"/>
    <col min="11786" max="11786" width="5" style="160" customWidth="1"/>
    <col min="11787" max="11787" width="6.7109375" style="160" customWidth="1"/>
    <col min="11788" max="11788" width="1.42578125" style="160" customWidth="1"/>
    <col min="11789" max="12032" width="9.140625" style="160"/>
    <col min="12033" max="12033" width="2.28515625" style="160" customWidth="1"/>
    <col min="12034" max="12034" width="0" style="160" hidden="1" customWidth="1"/>
    <col min="12035" max="12035" width="11.7109375" style="160" customWidth="1"/>
    <col min="12036" max="12036" width="6.5703125" style="160" customWidth="1"/>
    <col min="12037" max="12037" width="62.28515625" style="160" customWidth="1"/>
    <col min="12038" max="12038" width="7.42578125" style="160" customWidth="1"/>
    <col min="12039" max="12039" width="11.140625" style="160" customWidth="1"/>
    <col min="12040" max="12040" width="14.85546875" style="160" customWidth="1"/>
    <col min="12041" max="12041" width="39.140625" style="160" customWidth="1"/>
    <col min="12042" max="12042" width="5" style="160" customWidth="1"/>
    <col min="12043" max="12043" width="6.7109375" style="160" customWidth="1"/>
    <col min="12044" max="12044" width="1.42578125" style="160" customWidth="1"/>
    <col min="12045" max="12288" width="9.140625" style="160"/>
    <col min="12289" max="12289" width="2.28515625" style="160" customWidth="1"/>
    <col min="12290" max="12290" width="0" style="160" hidden="1" customWidth="1"/>
    <col min="12291" max="12291" width="11.7109375" style="160" customWidth="1"/>
    <col min="12292" max="12292" width="6.5703125" style="160" customWidth="1"/>
    <col min="12293" max="12293" width="62.28515625" style="160" customWidth="1"/>
    <col min="12294" max="12294" width="7.42578125" style="160" customWidth="1"/>
    <col min="12295" max="12295" width="11.140625" style="160" customWidth="1"/>
    <col min="12296" max="12296" width="14.85546875" style="160" customWidth="1"/>
    <col min="12297" max="12297" width="39.140625" style="160" customWidth="1"/>
    <col min="12298" max="12298" width="5" style="160" customWidth="1"/>
    <col min="12299" max="12299" width="6.7109375" style="160" customWidth="1"/>
    <col min="12300" max="12300" width="1.42578125" style="160" customWidth="1"/>
    <col min="12301" max="12544" width="9.140625" style="160"/>
    <col min="12545" max="12545" width="2.28515625" style="160" customWidth="1"/>
    <col min="12546" max="12546" width="0" style="160" hidden="1" customWidth="1"/>
    <col min="12547" max="12547" width="11.7109375" style="160" customWidth="1"/>
    <col min="12548" max="12548" width="6.5703125" style="160" customWidth="1"/>
    <col min="12549" max="12549" width="62.28515625" style="160" customWidth="1"/>
    <col min="12550" max="12550" width="7.42578125" style="160" customWidth="1"/>
    <col min="12551" max="12551" width="11.140625" style="160" customWidth="1"/>
    <col min="12552" max="12552" width="14.85546875" style="160" customWidth="1"/>
    <col min="12553" max="12553" width="39.140625" style="160" customWidth="1"/>
    <col min="12554" max="12554" width="5" style="160" customWidth="1"/>
    <col min="12555" max="12555" width="6.7109375" style="160" customWidth="1"/>
    <col min="12556" max="12556" width="1.42578125" style="160" customWidth="1"/>
    <col min="12557" max="12800" width="9.140625" style="160"/>
    <col min="12801" max="12801" width="2.28515625" style="160" customWidth="1"/>
    <col min="12802" max="12802" width="0" style="160" hidden="1" customWidth="1"/>
    <col min="12803" max="12803" width="11.7109375" style="160" customWidth="1"/>
    <col min="12804" max="12804" width="6.5703125" style="160" customWidth="1"/>
    <col min="12805" max="12805" width="62.28515625" style="160" customWidth="1"/>
    <col min="12806" max="12806" width="7.42578125" style="160" customWidth="1"/>
    <col min="12807" max="12807" width="11.140625" style="160" customWidth="1"/>
    <col min="12808" max="12808" width="14.85546875" style="160" customWidth="1"/>
    <col min="12809" max="12809" width="39.140625" style="160" customWidth="1"/>
    <col min="12810" max="12810" width="5" style="160" customWidth="1"/>
    <col min="12811" max="12811" width="6.7109375" style="160" customWidth="1"/>
    <col min="12812" max="12812" width="1.42578125" style="160" customWidth="1"/>
    <col min="12813" max="13056" width="9.140625" style="160"/>
    <col min="13057" max="13057" width="2.28515625" style="160" customWidth="1"/>
    <col min="13058" max="13058" width="0" style="160" hidden="1" customWidth="1"/>
    <col min="13059" max="13059" width="11.7109375" style="160" customWidth="1"/>
    <col min="13060" max="13060" width="6.5703125" style="160" customWidth="1"/>
    <col min="13061" max="13061" width="62.28515625" style="160" customWidth="1"/>
    <col min="13062" max="13062" width="7.42578125" style="160" customWidth="1"/>
    <col min="13063" max="13063" width="11.140625" style="160" customWidth="1"/>
    <col min="13064" max="13064" width="14.85546875" style="160" customWidth="1"/>
    <col min="13065" max="13065" width="39.140625" style="160" customWidth="1"/>
    <col min="13066" max="13066" width="5" style="160" customWidth="1"/>
    <col min="13067" max="13067" width="6.7109375" style="160" customWidth="1"/>
    <col min="13068" max="13068" width="1.42578125" style="160" customWidth="1"/>
    <col min="13069" max="13312" width="9.140625" style="160"/>
    <col min="13313" max="13313" width="2.28515625" style="160" customWidth="1"/>
    <col min="13314" max="13314" width="0" style="160" hidden="1" customWidth="1"/>
    <col min="13315" max="13315" width="11.7109375" style="160" customWidth="1"/>
    <col min="13316" max="13316" width="6.5703125" style="160" customWidth="1"/>
    <col min="13317" max="13317" width="62.28515625" style="160" customWidth="1"/>
    <col min="13318" max="13318" width="7.42578125" style="160" customWidth="1"/>
    <col min="13319" max="13319" width="11.140625" style="160" customWidth="1"/>
    <col min="13320" max="13320" width="14.85546875" style="160" customWidth="1"/>
    <col min="13321" max="13321" width="39.140625" style="160" customWidth="1"/>
    <col min="13322" max="13322" width="5" style="160" customWidth="1"/>
    <col min="13323" max="13323" width="6.7109375" style="160" customWidth="1"/>
    <col min="13324" max="13324" width="1.42578125" style="160" customWidth="1"/>
    <col min="13325" max="13568" width="9.140625" style="160"/>
    <col min="13569" max="13569" width="2.28515625" style="160" customWidth="1"/>
    <col min="13570" max="13570" width="0" style="160" hidden="1" customWidth="1"/>
    <col min="13571" max="13571" width="11.7109375" style="160" customWidth="1"/>
    <col min="13572" max="13572" width="6.5703125" style="160" customWidth="1"/>
    <col min="13573" max="13573" width="62.28515625" style="160" customWidth="1"/>
    <col min="13574" max="13574" width="7.42578125" style="160" customWidth="1"/>
    <col min="13575" max="13575" width="11.140625" style="160" customWidth="1"/>
    <col min="13576" max="13576" width="14.85546875" style="160" customWidth="1"/>
    <col min="13577" max="13577" width="39.140625" style="160" customWidth="1"/>
    <col min="13578" max="13578" width="5" style="160" customWidth="1"/>
    <col min="13579" max="13579" width="6.7109375" style="160" customWidth="1"/>
    <col min="13580" max="13580" width="1.42578125" style="160" customWidth="1"/>
    <col min="13581" max="13824" width="9.140625" style="160"/>
    <col min="13825" max="13825" width="2.28515625" style="160" customWidth="1"/>
    <col min="13826" max="13826" width="0" style="160" hidden="1" customWidth="1"/>
    <col min="13827" max="13827" width="11.7109375" style="160" customWidth="1"/>
    <col min="13828" max="13828" width="6.5703125" style="160" customWidth="1"/>
    <col min="13829" max="13829" width="62.28515625" style="160" customWidth="1"/>
    <col min="13830" max="13830" width="7.42578125" style="160" customWidth="1"/>
    <col min="13831" max="13831" width="11.140625" style="160" customWidth="1"/>
    <col min="13832" max="13832" width="14.85546875" style="160" customWidth="1"/>
    <col min="13833" max="13833" width="39.140625" style="160" customWidth="1"/>
    <col min="13834" max="13834" width="5" style="160" customWidth="1"/>
    <col min="13835" max="13835" width="6.7109375" style="160" customWidth="1"/>
    <col min="13836" max="13836" width="1.42578125" style="160" customWidth="1"/>
    <col min="13837" max="14080" width="9.140625" style="160"/>
    <col min="14081" max="14081" width="2.28515625" style="160" customWidth="1"/>
    <col min="14082" max="14082" width="0" style="160" hidden="1" customWidth="1"/>
    <col min="14083" max="14083" width="11.7109375" style="160" customWidth="1"/>
    <col min="14084" max="14084" width="6.5703125" style="160" customWidth="1"/>
    <col min="14085" max="14085" width="62.28515625" style="160" customWidth="1"/>
    <col min="14086" max="14086" width="7.42578125" style="160" customWidth="1"/>
    <col min="14087" max="14087" width="11.140625" style="160" customWidth="1"/>
    <col min="14088" max="14088" width="14.85546875" style="160" customWidth="1"/>
    <col min="14089" max="14089" width="39.140625" style="160" customWidth="1"/>
    <col min="14090" max="14090" width="5" style="160" customWidth="1"/>
    <col min="14091" max="14091" width="6.7109375" style="160" customWidth="1"/>
    <col min="14092" max="14092" width="1.42578125" style="160" customWidth="1"/>
    <col min="14093" max="14336" width="9.140625" style="160"/>
    <col min="14337" max="14337" width="2.28515625" style="160" customWidth="1"/>
    <col min="14338" max="14338" width="0" style="160" hidden="1" customWidth="1"/>
    <col min="14339" max="14339" width="11.7109375" style="160" customWidth="1"/>
    <col min="14340" max="14340" width="6.5703125" style="160" customWidth="1"/>
    <col min="14341" max="14341" width="62.28515625" style="160" customWidth="1"/>
    <col min="14342" max="14342" width="7.42578125" style="160" customWidth="1"/>
    <col min="14343" max="14343" width="11.140625" style="160" customWidth="1"/>
    <col min="14344" max="14344" width="14.85546875" style="160" customWidth="1"/>
    <col min="14345" max="14345" width="39.140625" style="160" customWidth="1"/>
    <col min="14346" max="14346" width="5" style="160" customWidth="1"/>
    <col min="14347" max="14347" width="6.7109375" style="160" customWidth="1"/>
    <col min="14348" max="14348" width="1.42578125" style="160" customWidth="1"/>
    <col min="14349" max="14592" width="9.140625" style="160"/>
    <col min="14593" max="14593" width="2.28515625" style="160" customWidth="1"/>
    <col min="14594" max="14594" width="0" style="160" hidden="1" customWidth="1"/>
    <col min="14595" max="14595" width="11.7109375" style="160" customWidth="1"/>
    <col min="14596" max="14596" width="6.5703125" style="160" customWidth="1"/>
    <col min="14597" max="14597" width="62.28515625" style="160" customWidth="1"/>
    <col min="14598" max="14598" width="7.42578125" style="160" customWidth="1"/>
    <col min="14599" max="14599" width="11.140625" style="160" customWidth="1"/>
    <col min="14600" max="14600" width="14.85546875" style="160" customWidth="1"/>
    <col min="14601" max="14601" width="39.140625" style="160" customWidth="1"/>
    <col min="14602" max="14602" width="5" style="160" customWidth="1"/>
    <col min="14603" max="14603" width="6.7109375" style="160" customWidth="1"/>
    <col min="14604" max="14604" width="1.42578125" style="160" customWidth="1"/>
    <col min="14605" max="14848" width="9.140625" style="160"/>
    <col min="14849" max="14849" width="2.28515625" style="160" customWidth="1"/>
    <col min="14850" max="14850" width="0" style="160" hidden="1" customWidth="1"/>
    <col min="14851" max="14851" width="11.7109375" style="160" customWidth="1"/>
    <col min="14852" max="14852" width="6.5703125" style="160" customWidth="1"/>
    <col min="14853" max="14853" width="62.28515625" style="160" customWidth="1"/>
    <col min="14854" max="14854" width="7.42578125" style="160" customWidth="1"/>
    <col min="14855" max="14855" width="11.140625" style="160" customWidth="1"/>
    <col min="14856" max="14856" width="14.85546875" style="160" customWidth="1"/>
    <col min="14857" max="14857" width="39.140625" style="160" customWidth="1"/>
    <col min="14858" max="14858" width="5" style="160" customWidth="1"/>
    <col min="14859" max="14859" width="6.7109375" style="160" customWidth="1"/>
    <col min="14860" max="14860" width="1.42578125" style="160" customWidth="1"/>
    <col min="14861" max="15104" width="9.140625" style="160"/>
    <col min="15105" max="15105" width="2.28515625" style="160" customWidth="1"/>
    <col min="15106" max="15106" width="0" style="160" hidden="1" customWidth="1"/>
    <col min="15107" max="15107" width="11.7109375" style="160" customWidth="1"/>
    <col min="15108" max="15108" width="6.5703125" style="160" customWidth="1"/>
    <col min="15109" max="15109" width="62.28515625" style="160" customWidth="1"/>
    <col min="15110" max="15110" width="7.42578125" style="160" customWidth="1"/>
    <col min="15111" max="15111" width="11.140625" style="160" customWidth="1"/>
    <col min="15112" max="15112" width="14.85546875" style="160" customWidth="1"/>
    <col min="15113" max="15113" width="39.140625" style="160" customWidth="1"/>
    <col min="15114" max="15114" width="5" style="160" customWidth="1"/>
    <col min="15115" max="15115" width="6.7109375" style="160" customWidth="1"/>
    <col min="15116" max="15116" width="1.42578125" style="160" customWidth="1"/>
    <col min="15117" max="15360" width="9.140625" style="160"/>
    <col min="15361" max="15361" width="2.28515625" style="160" customWidth="1"/>
    <col min="15362" max="15362" width="0" style="160" hidden="1" customWidth="1"/>
    <col min="15363" max="15363" width="11.7109375" style="160" customWidth="1"/>
    <col min="15364" max="15364" width="6.5703125" style="160" customWidth="1"/>
    <col min="15365" max="15365" width="62.28515625" style="160" customWidth="1"/>
    <col min="15366" max="15366" width="7.42578125" style="160" customWidth="1"/>
    <col min="15367" max="15367" width="11.140625" style="160" customWidth="1"/>
    <col min="15368" max="15368" width="14.85546875" style="160" customWidth="1"/>
    <col min="15369" max="15369" width="39.140625" style="160" customWidth="1"/>
    <col min="15370" max="15370" width="5" style="160" customWidth="1"/>
    <col min="15371" max="15371" width="6.7109375" style="160" customWidth="1"/>
    <col min="15372" max="15372" width="1.42578125" style="160" customWidth="1"/>
    <col min="15373" max="15616" width="9.140625" style="160"/>
    <col min="15617" max="15617" width="2.28515625" style="160" customWidth="1"/>
    <col min="15618" max="15618" width="0" style="160" hidden="1" customWidth="1"/>
    <col min="15619" max="15619" width="11.7109375" style="160" customWidth="1"/>
    <col min="15620" max="15620" width="6.5703125" style="160" customWidth="1"/>
    <col min="15621" max="15621" width="62.28515625" style="160" customWidth="1"/>
    <col min="15622" max="15622" width="7.42578125" style="160" customWidth="1"/>
    <col min="15623" max="15623" width="11.140625" style="160" customWidth="1"/>
    <col min="15624" max="15624" width="14.85546875" style="160" customWidth="1"/>
    <col min="15625" max="15625" width="39.140625" style="160" customWidth="1"/>
    <col min="15626" max="15626" width="5" style="160" customWidth="1"/>
    <col min="15627" max="15627" width="6.7109375" style="160" customWidth="1"/>
    <col min="15628" max="15628" width="1.42578125" style="160" customWidth="1"/>
    <col min="15629" max="15872" width="9.140625" style="160"/>
    <col min="15873" max="15873" width="2.28515625" style="160" customWidth="1"/>
    <col min="15874" max="15874" width="0" style="160" hidden="1" customWidth="1"/>
    <col min="15875" max="15875" width="11.7109375" style="160" customWidth="1"/>
    <col min="15876" max="15876" width="6.5703125" style="160" customWidth="1"/>
    <col min="15877" max="15877" width="62.28515625" style="160" customWidth="1"/>
    <col min="15878" max="15878" width="7.42578125" style="160" customWidth="1"/>
    <col min="15879" max="15879" width="11.140625" style="160" customWidth="1"/>
    <col min="15880" max="15880" width="14.85546875" style="160" customWidth="1"/>
    <col min="15881" max="15881" width="39.140625" style="160" customWidth="1"/>
    <col min="15882" max="15882" width="5" style="160" customWidth="1"/>
    <col min="15883" max="15883" width="6.7109375" style="160" customWidth="1"/>
    <col min="15884" max="15884" width="1.42578125" style="160" customWidth="1"/>
    <col min="15885" max="16128" width="9.140625" style="160"/>
    <col min="16129" max="16129" width="2.28515625" style="160" customWidth="1"/>
    <col min="16130" max="16130" width="0" style="160" hidden="1" customWidth="1"/>
    <col min="16131" max="16131" width="11.7109375" style="160" customWidth="1"/>
    <col min="16132" max="16132" width="6.5703125" style="160" customWidth="1"/>
    <col min="16133" max="16133" width="62.28515625" style="160" customWidth="1"/>
    <col min="16134" max="16134" width="7.42578125" style="160" customWidth="1"/>
    <col min="16135" max="16135" width="11.140625" style="160" customWidth="1"/>
    <col min="16136" max="16136" width="14.85546875" style="160" customWidth="1"/>
    <col min="16137" max="16137" width="39.140625" style="160" customWidth="1"/>
    <col min="16138" max="16138" width="5" style="160" customWidth="1"/>
    <col min="16139" max="16139" width="6.7109375" style="160" customWidth="1"/>
    <col min="16140" max="16140" width="1.42578125" style="160" customWidth="1"/>
    <col min="16141" max="16384" width="9.140625" style="160"/>
  </cols>
  <sheetData>
    <row r="1" spans="2:10" ht="8.1" customHeight="1"/>
    <row r="2" spans="2:10" ht="12.4" customHeight="1">
      <c r="C2" s="149"/>
      <c r="D2" s="150"/>
      <c r="E2" s="150"/>
      <c r="F2" s="150"/>
      <c r="G2" s="150"/>
      <c r="H2" s="150"/>
      <c r="I2" s="151"/>
    </row>
    <row r="3" spans="2:10" ht="15" customHeight="1">
      <c r="C3" s="164" t="s">
        <v>667</v>
      </c>
      <c r="D3" s="160" t="s">
        <v>164</v>
      </c>
      <c r="I3" s="152"/>
    </row>
    <row r="4" spans="2:10" ht="4.5" hidden="1" customHeight="1">
      <c r="C4" s="165"/>
      <c r="I4" s="152"/>
    </row>
    <row r="5" spans="2:10" ht="17.100000000000001" customHeight="1">
      <c r="C5" s="164" t="s">
        <v>668</v>
      </c>
      <c r="D5" s="160" t="s">
        <v>165</v>
      </c>
      <c r="I5" s="152"/>
    </row>
    <row r="6" spans="2:10" ht="3.75" hidden="1" customHeight="1">
      <c r="C6" s="165"/>
      <c r="I6" s="152"/>
    </row>
    <row r="7" spans="2:10" ht="13.5" customHeight="1">
      <c r="C7" s="164" t="s">
        <v>720</v>
      </c>
      <c r="D7" s="240" t="s">
        <v>42</v>
      </c>
      <c r="E7" s="238"/>
      <c r="I7" s="152"/>
    </row>
    <row r="8" spans="2:10" ht="4.5" hidden="1" customHeight="1">
      <c r="C8" s="153"/>
      <c r="D8" s="154"/>
      <c r="E8" s="154"/>
      <c r="F8" s="154"/>
      <c r="G8" s="154"/>
      <c r="H8" s="154"/>
      <c r="I8" s="155"/>
    </row>
    <row r="9" spans="2:10" ht="15.2" customHeight="1"/>
    <row r="10" spans="2:10" ht="45.6" customHeight="1">
      <c r="B10" s="242" t="s">
        <v>167</v>
      </c>
      <c r="C10" s="243"/>
      <c r="D10" s="243"/>
      <c r="E10" s="243"/>
      <c r="F10" s="243"/>
      <c r="G10" s="243"/>
      <c r="H10" s="243"/>
      <c r="I10" s="243"/>
      <c r="J10" s="243"/>
    </row>
    <row r="11" spans="2:10" ht="12.75" customHeight="1">
      <c r="B11" s="244" t="s">
        <v>168</v>
      </c>
      <c r="C11" s="238"/>
      <c r="D11" s="244" t="s">
        <v>169</v>
      </c>
      <c r="E11" s="238"/>
      <c r="F11" s="244" t="s">
        <v>170</v>
      </c>
      <c r="G11" s="238"/>
      <c r="H11" s="162" t="s">
        <v>171</v>
      </c>
      <c r="I11" s="244" t="s">
        <v>172</v>
      </c>
      <c r="J11" s="238"/>
    </row>
    <row r="12" spans="2:10" ht="12.75" customHeight="1">
      <c r="B12" s="240">
        <v>1</v>
      </c>
      <c r="C12" s="238"/>
      <c r="D12" s="240" t="s">
        <v>174</v>
      </c>
      <c r="E12" s="238"/>
      <c r="F12" s="241">
        <v>263064.7</v>
      </c>
      <c r="G12" s="238"/>
      <c r="H12" s="161" t="s">
        <v>173</v>
      </c>
      <c r="I12" s="240" t="s">
        <v>42</v>
      </c>
      <c r="J12" s="238"/>
    </row>
    <row r="13" spans="2:10" ht="12.75" customHeight="1">
      <c r="B13" s="240">
        <v>2</v>
      </c>
      <c r="C13" s="238"/>
      <c r="D13" s="240" t="s">
        <v>176</v>
      </c>
      <c r="E13" s="238"/>
      <c r="F13" s="241">
        <v>161190.07999999999</v>
      </c>
      <c r="G13" s="238"/>
      <c r="H13" s="161" t="s">
        <v>175</v>
      </c>
      <c r="I13" s="240" t="s">
        <v>42</v>
      </c>
      <c r="J13" s="238"/>
    </row>
    <row r="14" spans="2:10" ht="12.75" customHeight="1">
      <c r="B14" s="240">
        <v>3</v>
      </c>
      <c r="C14" s="238"/>
      <c r="D14" s="240" t="s">
        <v>178</v>
      </c>
      <c r="E14" s="238"/>
      <c r="F14" s="241">
        <v>154560.79</v>
      </c>
      <c r="G14" s="238"/>
      <c r="H14" s="161" t="s">
        <v>177</v>
      </c>
      <c r="I14" s="240" t="s">
        <v>42</v>
      </c>
      <c r="J14" s="238"/>
    </row>
    <row r="15" spans="2:10">
      <c r="B15" s="237"/>
      <c r="C15" s="238"/>
      <c r="D15" s="237"/>
      <c r="E15" s="238"/>
      <c r="F15" s="239">
        <v>578815.57000000007</v>
      </c>
      <c r="G15" s="238"/>
      <c r="H15" s="163"/>
      <c r="I15" s="237"/>
      <c r="J15" s="238"/>
    </row>
    <row r="16" spans="2:10" ht="45.6" customHeight="1">
      <c r="B16" s="242" t="s">
        <v>721</v>
      </c>
      <c r="C16" s="243"/>
      <c r="D16" s="243"/>
      <c r="E16" s="243"/>
      <c r="F16" s="243"/>
      <c r="G16" s="243"/>
      <c r="H16" s="243"/>
      <c r="I16" s="243"/>
      <c r="J16" s="243"/>
    </row>
    <row r="17" spans="2:10" ht="12.75" customHeight="1">
      <c r="B17" s="244" t="s">
        <v>168</v>
      </c>
      <c r="C17" s="238"/>
      <c r="D17" s="244" t="s">
        <v>169</v>
      </c>
      <c r="E17" s="238"/>
      <c r="F17" s="244" t="s">
        <v>170</v>
      </c>
      <c r="G17" s="238"/>
      <c r="H17" s="162" t="s">
        <v>171</v>
      </c>
      <c r="I17" s="244" t="s">
        <v>172</v>
      </c>
      <c r="J17" s="238"/>
    </row>
    <row r="18" spans="2:10" ht="12.75" customHeight="1">
      <c r="B18" s="240">
        <v>1</v>
      </c>
      <c r="C18" s="238"/>
      <c r="D18" s="240" t="s">
        <v>398</v>
      </c>
      <c r="E18" s="238"/>
      <c r="F18" s="241">
        <v>970</v>
      </c>
      <c r="G18" s="238"/>
      <c r="H18" s="161" t="s">
        <v>279</v>
      </c>
      <c r="I18" s="240" t="s">
        <v>399</v>
      </c>
      <c r="J18" s="238"/>
    </row>
    <row r="19" spans="2:10">
      <c r="B19" s="237"/>
      <c r="C19" s="238"/>
      <c r="D19" s="237"/>
      <c r="E19" s="238"/>
      <c r="F19" s="239">
        <v>970</v>
      </c>
      <c r="G19" s="238"/>
      <c r="H19" s="163"/>
      <c r="I19" s="237"/>
      <c r="J19" s="238"/>
    </row>
    <row r="20" spans="2:10" ht="45.6" customHeight="1">
      <c r="B20" s="242" t="s">
        <v>186</v>
      </c>
      <c r="C20" s="243"/>
      <c r="D20" s="243"/>
      <c r="E20" s="243"/>
      <c r="F20" s="243"/>
      <c r="G20" s="243"/>
      <c r="H20" s="243"/>
      <c r="I20" s="243"/>
      <c r="J20" s="243"/>
    </row>
    <row r="21" spans="2:10" ht="12.75" customHeight="1">
      <c r="B21" s="244" t="s">
        <v>168</v>
      </c>
      <c r="C21" s="238"/>
      <c r="D21" s="244" t="s">
        <v>169</v>
      </c>
      <c r="E21" s="238"/>
      <c r="F21" s="244" t="s">
        <v>170</v>
      </c>
      <c r="G21" s="238"/>
      <c r="H21" s="162" t="s">
        <v>171</v>
      </c>
      <c r="I21" s="244" t="s">
        <v>172</v>
      </c>
      <c r="J21" s="238"/>
    </row>
    <row r="22" spans="2:10" ht="31.5" customHeight="1">
      <c r="B22" s="240">
        <v>1</v>
      </c>
      <c r="C22" s="238"/>
      <c r="D22" s="240" t="s">
        <v>400</v>
      </c>
      <c r="E22" s="238"/>
      <c r="F22" s="241">
        <v>453.84</v>
      </c>
      <c r="G22" s="238"/>
      <c r="H22" s="161" t="s">
        <v>190</v>
      </c>
      <c r="I22" s="240" t="s">
        <v>189</v>
      </c>
      <c r="J22" s="238"/>
    </row>
    <row r="23" spans="2:10" ht="39.75" customHeight="1">
      <c r="B23" s="240">
        <v>2</v>
      </c>
      <c r="C23" s="238"/>
      <c r="D23" s="240" t="s">
        <v>722</v>
      </c>
      <c r="E23" s="238"/>
      <c r="F23" s="241">
        <v>577.77</v>
      </c>
      <c r="G23" s="238"/>
      <c r="H23" s="161" t="s">
        <v>219</v>
      </c>
      <c r="I23" s="240" t="s">
        <v>189</v>
      </c>
      <c r="J23" s="238"/>
    </row>
    <row r="24" spans="2:10">
      <c r="B24" s="237"/>
      <c r="C24" s="238"/>
      <c r="D24" s="237"/>
      <c r="E24" s="238"/>
      <c r="F24" s="239">
        <v>1031.6099999999999</v>
      </c>
      <c r="G24" s="238"/>
      <c r="H24" s="163"/>
      <c r="I24" s="237"/>
      <c r="J24" s="238"/>
    </row>
    <row r="25" spans="2:10" ht="45.6" customHeight="1">
      <c r="B25" s="242" t="s">
        <v>195</v>
      </c>
      <c r="C25" s="243"/>
      <c r="D25" s="243"/>
      <c r="E25" s="243"/>
      <c r="F25" s="243"/>
      <c r="G25" s="243"/>
      <c r="H25" s="243"/>
      <c r="I25" s="243"/>
      <c r="J25" s="243"/>
    </row>
    <row r="26" spans="2:10" ht="12.75" customHeight="1">
      <c r="B26" s="244" t="s">
        <v>168</v>
      </c>
      <c r="C26" s="238"/>
      <c r="D26" s="244" t="s">
        <v>169</v>
      </c>
      <c r="E26" s="238"/>
      <c r="F26" s="244" t="s">
        <v>170</v>
      </c>
      <c r="G26" s="238"/>
      <c r="H26" s="162" t="s">
        <v>171</v>
      </c>
      <c r="I26" s="244" t="s">
        <v>172</v>
      </c>
      <c r="J26" s="238"/>
    </row>
    <row r="27" spans="2:10" ht="12.75" customHeight="1">
      <c r="B27" s="240">
        <v>1</v>
      </c>
      <c r="C27" s="238"/>
      <c r="D27" s="240" t="s">
        <v>401</v>
      </c>
      <c r="E27" s="238"/>
      <c r="F27" s="241">
        <v>30</v>
      </c>
      <c r="G27" s="238"/>
      <c r="H27" s="161" t="s">
        <v>197</v>
      </c>
      <c r="I27" s="240" t="s">
        <v>402</v>
      </c>
      <c r="J27" s="238"/>
    </row>
    <row r="28" spans="2:10" ht="12.75" customHeight="1">
      <c r="B28" s="240">
        <v>2</v>
      </c>
      <c r="C28" s="238"/>
      <c r="D28" s="240" t="s">
        <v>403</v>
      </c>
      <c r="E28" s="238"/>
      <c r="F28" s="241">
        <v>250.8</v>
      </c>
      <c r="G28" s="238"/>
      <c r="H28" s="161" t="s">
        <v>197</v>
      </c>
      <c r="I28" s="240" t="s">
        <v>404</v>
      </c>
      <c r="J28" s="238"/>
    </row>
    <row r="29" spans="2:10" ht="12.75" customHeight="1">
      <c r="B29" s="240">
        <v>3</v>
      </c>
      <c r="C29" s="238"/>
      <c r="D29" s="240" t="s">
        <v>405</v>
      </c>
      <c r="E29" s="238"/>
      <c r="F29" s="241">
        <v>122.4</v>
      </c>
      <c r="G29" s="238"/>
      <c r="H29" s="161" t="s">
        <v>208</v>
      </c>
      <c r="I29" s="240" t="s">
        <v>406</v>
      </c>
      <c r="J29" s="238"/>
    </row>
    <row r="30" spans="2:10" ht="12.75" customHeight="1">
      <c r="B30" s="240">
        <v>4</v>
      </c>
      <c r="C30" s="238"/>
      <c r="D30" s="240" t="s">
        <v>407</v>
      </c>
      <c r="E30" s="238"/>
      <c r="F30" s="241">
        <v>175.56</v>
      </c>
      <c r="G30" s="238"/>
      <c r="H30" s="161" t="s">
        <v>190</v>
      </c>
      <c r="I30" s="240" t="s">
        <v>408</v>
      </c>
      <c r="J30" s="238"/>
    </row>
    <row r="31" spans="2:10" ht="12.75" customHeight="1">
      <c r="B31" s="240">
        <v>5</v>
      </c>
      <c r="C31" s="238"/>
      <c r="D31" s="240" t="s">
        <v>409</v>
      </c>
      <c r="E31" s="238"/>
      <c r="F31" s="241">
        <v>188.1</v>
      </c>
      <c r="G31" s="238"/>
      <c r="H31" s="161" t="s">
        <v>190</v>
      </c>
      <c r="I31" s="240" t="s">
        <v>421</v>
      </c>
      <c r="J31" s="238"/>
    </row>
    <row r="32" spans="2:10" ht="12.75" customHeight="1">
      <c r="B32" s="240">
        <v>6</v>
      </c>
      <c r="C32" s="238"/>
      <c r="D32" s="240" t="s">
        <v>409</v>
      </c>
      <c r="E32" s="238"/>
      <c r="F32" s="241">
        <v>188.1</v>
      </c>
      <c r="G32" s="238"/>
      <c r="H32" s="161" t="s">
        <v>190</v>
      </c>
      <c r="I32" s="240" t="s">
        <v>410</v>
      </c>
      <c r="J32" s="238"/>
    </row>
    <row r="33" spans="2:10" ht="12.75" customHeight="1">
      <c r="B33" s="240">
        <v>7</v>
      </c>
      <c r="C33" s="238"/>
      <c r="D33" s="240" t="s">
        <v>411</v>
      </c>
      <c r="E33" s="238"/>
      <c r="F33" s="241">
        <v>60</v>
      </c>
      <c r="G33" s="238"/>
      <c r="H33" s="161" t="s">
        <v>276</v>
      </c>
      <c r="I33" s="240" t="s">
        <v>408</v>
      </c>
      <c r="J33" s="238"/>
    </row>
    <row r="34" spans="2:10" ht="12.75" customHeight="1">
      <c r="B34" s="240">
        <v>8</v>
      </c>
      <c r="C34" s="238"/>
      <c r="D34" s="240" t="s">
        <v>412</v>
      </c>
      <c r="E34" s="238"/>
      <c r="F34" s="241">
        <v>238.8</v>
      </c>
      <c r="G34" s="238"/>
      <c r="H34" s="161" t="s">
        <v>230</v>
      </c>
      <c r="I34" s="240" t="s">
        <v>413</v>
      </c>
      <c r="J34" s="238"/>
    </row>
    <row r="35" spans="2:10" ht="12.75" customHeight="1">
      <c r="B35" s="240">
        <v>9</v>
      </c>
      <c r="C35" s="238"/>
      <c r="D35" s="240" t="s">
        <v>414</v>
      </c>
      <c r="E35" s="238"/>
      <c r="F35" s="241">
        <v>62.7</v>
      </c>
      <c r="G35" s="238"/>
      <c r="H35" s="161" t="s">
        <v>193</v>
      </c>
      <c r="I35" s="240" t="s">
        <v>415</v>
      </c>
      <c r="J35" s="238"/>
    </row>
    <row r="36" spans="2:10" ht="12.75" customHeight="1">
      <c r="B36" s="240">
        <v>10</v>
      </c>
      <c r="C36" s="238"/>
      <c r="D36" s="240" t="s">
        <v>416</v>
      </c>
      <c r="E36" s="238"/>
      <c r="F36" s="241">
        <v>60</v>
      </c>
      <c r="G36" s="238"/>
      <c r="H36" s="161" t="s">
        <v>181</v>
      </c>
      <c r="I36" s="240" t="s">
        <v>408</v>
      </c>
      <c r="J36" s="238"/>
    </row>
    <row r="37" spans="2:10" ht="12.75" customHeight="1">
      <c r="B37" s="240">
        <v>11</v>
      </c>
      <c r="C37" s="238"/>
      <c r="D37" s="240" t="s">
        <v>417</v>
      </c>
      <c r="E37" s="238"/>
      <c r="F37" s="241">
        <v>62.7</v>
      </c>
      <c r="G37" s="238"/>
      <c r="H37" s="161" t="s">
        <v>181</v>
      </c>
      <c r="I37" s="240" t="s">
        <v>415</v>
      </c>
      <c r="J37" s="238"/>
    </row>
    <row r="38" spans="2:10" ht="12.75" customHeight="1">
      <c r="B38" s="240">
        <v>12</v>
      </c>
      <c r="C38" s="238"/>
      <c r="D38" s="240" t="s">
        <v>418</v>
      </c>
      <c r="E38" s="238"/>
      <c r="F38" s="241">
        <v>62.7</v>
      </c>
      <c r="G38" s="238"/>
      <c r="H38" s="161" t="s">
        <v>181</v>
      </c>
      <c r="I38" s="240" t="s">
        <v>419</v>
      </c>
      <c r="J38" s="238"/>
    </row>
    <row r="39" spans="2:10" ht="12.75" customHeight="1">
      <c r="B39" s="240">
        <v>13</v>
      </c>
      <c r="C39" s="238"/>
      <c r="D39" s="240" t="s">
        <v>420</v>
      </c>
      <c r="E39" s="238"/>
      <c r="F39" s="241">
        <v>660</v>
      </c>
      <c r="G39" s="238"/>
      <c r="H39" s="161" t="s">
        <v>386</v>
      </c>
      <c r="I39" s="240" t="s">
        <v>421</v>
      </c>
      <c r="J39" s="238"/>
    </row>
    <row r="40" spans="2:10" ht="12.75" customHeight="1">
      <c r="B40" s="240">
        <v>14</v>
      </c>
      <c r="C40" s="238"/>
      <c r="D40" s="240" t="s">
        <v>422</v>
      </c>
      <c r="E40" s="238"/>
      <c r="F40" s="241">
        <v>660</v>
      </c>
      <c r="G40" s="238"/>
      <c r="H40" s="161" t="s">
        <v>386</v>
      </c>
      <c r="I40" s="240" t="s">
        <v>423</v>
      </c>
      <c r="J40" s="238"/>
    </row>
    <row r="41" spans="2:10" ht="12.75" customHeight="1">
      <c r="B41" s="240">
        <v>15</v>
      </c>
      <c r="C41" s="238"/>
      <c r="D41" s="240" t="s">
        <v>422</v>
      </c>
      <c r="E41" s="238"/>
      <c r="F41" s="241">
        <v>660</v>
      </c>
      <c r="G41" s="238"/>
      <c r="H41" s="161" t="s">
        <v>386</v>
      </c>
      <c r="I41" s="240" t="s">
        <v>424</v>
      </c>
      <c r="J41" s="238"/>
    </row>
    <row r="42" spans="2:10" ht="12.75" customHeight="1">
      <c r="B42" s="240">
        <v>16</v>
      </c>
      <c r="C42" s="238"/>
      <c r="D42" s="240" t="s">
        <v>425</v>
      </c>
      <c r="E42" s="238"/>
      <c r="F42" s="241">
        <v>30</v>
      </c>
      <c r="G42" s="238"/>
      <c r="H42" s="161" t="s">
        <v>426</v>
      </c>
      <c r="I42" s="240" t="s">
        <v>427</v>
      </c>
      <c r="J42" s="238"/>
    </row>
    <row r="43" spans="2:10" ht="12.75" customHeight="1">
      <c r="B43" s="240">
        <v>17</v>
      </c>
      <c r="C43" s="238"/>
      <c r="D43" s="240" t="s">
        <v>428</v>
      </c>
      <c r="E43" s="238"/>
      <c r="F43" s="241">
        <v>30</v>
      </c>
      <c r="G43" s="238"/>
      <c r="H43" s="161" t="s">
        <v>426</v>
      </c>
      <c r="I43" s="240" t="s">
        <v>429</v>
      </c>
      <c r="J43" s="238"/>
    </row>
    <row r="44" spans="2:10" ht="12.75" customHeight="1">
      <c r="B44" s="240">
        <v>18</v>
      </c>
      <c r="C44" s="238"/>
      <c r="D44" s="240" t="s">
        <v>430</v>
      </c>
      <c r="E44" s="238"/>
      <c r="F44" s="241">
        <v>30</v>
      </c>
      <c r="G44" s="238"/>
      <c r="H44" s="161" t="s">
        <v>426</v>
      </c>
      <c r="I44" s="240" t="s">
        <v>431</v>
      </c>
      <c r="J44" s="238"/>
    </row>
    <row r="45" spans="2:10" ht="12.75" customHeight="1">
      <c r="B45" s="240">
        <v>19</v>
      </c>
      <c r="C45" s="238"/>
      <c r="D45" s="240" t="s">
        <v>432</v>
      </c>
      <c r="E45" s="238"/>
      <c r="F45" s="241">
        <v>188.1</v>
      </c>
      <c r="G45" s="238"/>
      <c r="H45" s="161" t="s">
        <v>184</v>
      </c>
      <c r="I45" s="240" t="s">
        <v>433</v>
      </c>
      <c r="J45" s="238"/>
    </row>
    <row r="46" spans="2:10" ht="12.75" customHeight="1">
      <c r="B46" s="240">
        <v>20</v>
      </c>
      <c r="C46" s="238"/>
      <c r="D46" s="240" t="s">
        <v>434</v>
      </c>
      <c r="E46" s="238"/>
      <c r="F46" s="241">
        <v>30</v>
      </c>
      <c r="G46" s="238"/>
      <c r="H46" s="161" t="s">
        <v>276</v>
      </c>
      <c r="I46" s="240" t="s">
        <v>723</v>
      </c>
      <c r="J46" s="238"/>
    </row>
    <row r="47" spans="2:10" ht="12.75" customHeight="1">
      <c r="B47" s="240">
        <v>21</v>
      </c>
      <c r="C47" s="238"/>
      <c r="D47" s="240" t="s">
        <v>435</v>
      </c>
      <c r="E47" s="238"/>
      <c r="F47" s="241">
        <v>30</v>
      </c>
      <c r="G47" s="238"/>
      <c r="H47" s="161" t="s">
        <v>245</v>
      </c>
      <c r="I47" s="240" t="s">
        <v>436</v>
      </c>
      <c r="J47" s="238"/>
    </row>
    <row r="48" spans="2:10" ht="12.75" customHeight="1">
      <c r="B48" s="240">
        <v>22</v>
      </c>
      <c r="C48" s="238"/>
      <c r="D48" s="240" t="s">
        <v>437</v>
      </c>
      <c r="E48" s="238"/>
      <c r="F48" s="241">
        <v>188.1</v>
      </c>
      <c r="G48" s="238"/>
      <c r="H48" s="161" t="s">
        <v>246</v>
      </c>
      <c r="I48" s="240" t="s">
        <v>433</v>
      </c>
      <c r="J48" s="238"/>
    </row>
    <row r="49" spans="2:10" ht="12.75" customHeight="1">
      <c r="B49" s="240">
        <v>23</v>
      </c>
      <c r="C49" s="238"/>
      <c r="D49" s="240" t="s">
        <v>438</v>
      </c>
      <c r="E49" s="238"/>
      <c r="F49" s="241">
        <v>188.1</v>
      </c>
      <c r="G49" s="238"/>
      <c r="H49" s="161" t="s">
        <v>250</v>
      </c>
      <c r="I49" s="240" t="s">
        <v>439</v>
      </c>
      <c r="J49" s="238"/>
    </row>
    <row r="50" spans="2:10" ht="12.75" customHeight="1">
      <c r="B50" s="240">
        <v>24</v>
      </c>
      <c r="C50" s="238"/>
      <c r="D50" s="240" t="s">
        <v>440</v>
      </c>
      <c r="E50" s="238"/>
      <c r="F50" s="241">
        <v>183.6</v>
      </c>
      <c r="G50" s="238"/>
      <c r="H50" s="161" t="s">
        <v>252</v>
      </c>
      <c r="I50" s="240" t="s">
        <v>402</v>
      </c>
      <c r="J50" s="238"/>
    </row>
    <row r="51" spans="2:10" ht="12.75" customHeight="1">
      <c r="B51" s="240">
        <v>25</v>
      </c>
      <c r="C51" s="238"/>
      <c r="D51" s="240" t="s">
        <v>440</v>
      </c>
      <c r="E51" s="238"/>
      <c r="F51" s="241">
        <v>183.6</v>
      </c>
      <c r="G51" s="238"/>
      <c r="H51" s="161" t="s">
        <v>252</v>
      </c>
      <c r="I51" s="240" t="s">
        <v>441</v>
      </c>
      <c r="J51" s="238"/>
    </row>
    <row r="52" spans="2:10" ht="12.75" customHeight="1">
      <c r="B52" s="240">
        <v>26</v>
      </c>
      <c r="C52" s="238"/>
      <c r="D52" s="240" t="s">
        <v>442</v>
      </c>
      <c r="E52" s="238"/>
      <c r="F52" s="241">
        <v>313.5</v>
      </c>
      <c r="G52" s="238"/>
      <c r="H52" s="161" t="s">
        <v>252</v>
      </c>
      <c r="I52" s="240" t="s">
        <v>443</v>
      </c>
      <c r="J52" s="238"/>
    </row>
    <row r="53" spans="2:10" ht="12.75" customHeight="1">
      <c r="B53" s="240">
        <v>27</v>
      </c>
      <c r="C53" s="238"/>
      <c r="D53" s="240" t="s">
        <v>444</v>
      </c>
      <c r="E53" s="238"/>
      <c r="F53" s="241">
        <v>183.6</v>
      </c>
      <c r="G53" s="238"/>
      <c r="H53" s="161" t="s">
        <v>252</v>
      </c>
      <c r="I53" s="240" t="s">
        <v>445</v>
      </c>
      <c r="J53" s="238"/>
    </row>
    <row r="54" spans="2:10" ht="12.75" customHeight="1">
      <c r="B54" s="240">
        <v>28</v>
      </c>
      <c r="C54" s="238"/>
      <c r="D54" s="240" t="s">
        <v>444</v>
      </c>
      <c r="E54" s="238"/>
      <c r="F54" s="241">
        <v>183.6</v>
      </c>
      <c r="G54" s="238"/>
      <c r="H54" s="161" t="s">
        <v>252</v>
      </c>
      <c r="I54" s="240" t="s">
        <v>446</v>
      </c>
      <c r="J54" s="238"/>
    </row>
    <row r="55" spans="2:10" ht="12.75" customHeight="1">
      <c r="B55" s="240">
        <v>29</v>
      </c>
      <c r="C55" s="238"/>
      <c r="D55" s="240" t="s">
        <v>447</v>
      </c>
      <c r="E55" s="238"/>
      <c r="F55" s="241">
        <v>92.7</v>
      </c>
      <c r="G55" s="238"/>
      <c r="H55" s="161" t="s">
        <v>279</v>
      </c>
      <c r="I55" s="240" t="s">
        <v>448</v>
      </c>
      <c r="J55" s="238"/>
    </row>
    <row r="56" spans="2:10" ht="12.75" customHeight="1">
      <c r="B56" s="240">
        <v>30</v>
      </c>
      <c r="C56" s="238"/>
      <c r="D56" s="240" t="s">
        <v>449</v>
      </c>
      <c r="E56" s="238"/>
      <c r="F56" s="241">
        <v>309.32</v>
      </c>
      <c r="G56" s="238"/>
      <c r="H56" s="161" t="s">
        <v>219</v>
      </c>
      <c r="I56" s="240" t="s">
        <v>724</v>
      </c>
      <c r="J56" s="238"/>
    </row>
    <row r="57" spans="2:10" ht="12.75" customHeight="1">
      <c r="B57" s="240">
        <v>31</v>
      </c>
      <c r="C57" s="238"/>
      <c r="D57" s="240" t="s">
        <v>449</v>
      </c>
      <c r="E57" s="238"/>
      <c r="F57" s="241">
        <v>309.32</v>
      </c>
      <c r="G57" s="238"/>
      <c r="H57" s="161" t="s">
        <v>219</v>
      </c>
      <c r="I57" s="240" t="s">
        <v>450</v>
      </c>
      <c r="J57" s="238"/>
    </row>
    <row r="58" spans="2:10" ht="12.75" customHeight="1">
      <c r="B58" s="240">
        <v>32</v>
      </c>
      <c r="C58" s="238"/>
      <c r="D58" s="240" t="s">
        <v>449</v>
      </c>
      <c r="E58" s="238"/>
      <c r="F58" s="241">
        <v>309.32</v>
      </c>
      <c r="G58" s="238"/>
      <c r="H58" s="161" t="s">
        <v>219</v>
      </c>
      <c r="I58" s="240" t="s">
        <v>451</v>
      </c>
      <c r="J58" s="238"/>
    </row>
    <row r="59" spans="2:10" ht="12.75" customHeight="1">
      <c r="B59" s="240">
        <v>33</v>
      </c>
      <c r="C59" s="238"/>
      <c r="D59" s="240" t="s">
        <v>449</v>
      </c>
      <c r="E59" s="238"/>
      <c r="F59" s="241">
        <v>309.32</v>
      </c>
      <c r="G59" s="238"/>
      <c r="H59" s="161" t="s">
        <v>219</v>
      </c>
      <c r="I59" s="240" t="s">
        <v>402</v>
      </c>
      <c r="J59" s="238"/>
    </row>
    <row r="60" spans="2:10">
      <c r="B60" s="237"/>
      <c r="C60" s="238"/>
      <c r="D60" s="237"/>
      <c r="E60" s="238"/>
      <c r="F60" s="239">
        <v>6574.04</v>
      </c>
      <c r="G60" s="238"/>
      <c r="H60" s="163"/>
      <c r="I60" s="237"/>
      <c r="J60" s="238"/>
    </row>
    <row r="61" spans="2:10" ht="45.6" customHeight="1">
      <c r="B61" s="242" t="s">
        <v>270</v>
      </c>
      <c r="C61" s="243"/>
      <c r="D61" s="243"/>
      <c r="E61" s="243"/>
      <c r="F61" s="243"/>
      <c r="G61" s="243"/>
      <c r="H61" s="243"/>
      <c r="I61" s="243"/>
      <c r="J61" s="243"/>
    </row>
    <row r="62" spans="2:10" ht="12.75" customHeight="1">
      <c r="B62" s="244" t="s">
        <v>168</v>
      </c>
      <c r="C62" s="238"/>
      <c r="D62" s="244" t="s">
        <v>169</v>
      </c>
      <c r="E62" s="238"/>
      <c r="F62" s="244" t="s">
        <v>170</v>
      </c>
      <c r="G62" s="238"/>
      <c r="H62" s="162" t="s">
        <v>171</v>
      </c>
      <c r="I62" s="244" t="s">
        <v>172</v>
      </c>
      <c r="J62" s="238"/>
    </row>
    <row r="63" spans="2:10" ht="12.75" customHeight="1">
      <c r="B63" s="240">
        <v>1</v>
      </c>
      <c r="C63" s="238"/>
      <c r="D63" s="240" t="s">
        <v>452</v>
      </c>
      <c r="E63" s="238"/>
      <c r="F63" s="241">
        <v>262.64999999999998</v>
      </c>
      <c r="G63" s="238"/>
      <c r="H63" s="161" t="s">
        <v>252</v>
      </c>
      <c r="I63" s="240" t="s">
        <v>445</v>
      </c>
      <c r="J63" s="238"/>
    </row>
    <row r="64" spans="2:10" ht="12.75" customHeight="1">
      <c r="B64" s="240">
        <v>2</v>
      </c>
      <c r="C64" s="238"/>
      <c r="D64" s="240" t="s">
        <v>452</v>
      </c>
      <c r="E64" s="238"/>
      <c r="F64" s="241">
        <v>262.64999999999998</v>
      </c>
      <c r="G64" s="238"/>
      <c r="H64" s="161" t="s">
        <v>252</v>
      </c>
      <c r="I64" s="240" t="s">
        <v>446</v>
      </c>
      <c r="J64" s="238"/>
    </row>
    <row r="65" spans="2:10" ht="21.75" customHeight="1">
      <c r="B65" s="240">
        <v>3</v>
      </c>
      <c r="C65" s="238"/>
      <c r="D65" s="240" t="s">
        <v>453</v>
      </c>
      <c r="E65" s="238"/>
      <c r="F65" s="241">
        <v>150</v>
      </c>
      <c r="G65" s="238"/>
      <c r="H65" s="161" t="s">
        <v>219</v>
      </c>
      <c r="I65" s="240" t="s">
        <v>724</v>
      </c>
      <c r="J65" s="238"/>
    </row>
    <row r="66" spans="2:10" ht="12.75" customHeight="1">
      <c r="B66" s="240">
        <v>4</v>
      </c>
      <c r="C66" s="238"/>
      <c r="D66" s="240" t="s">
        <v>453</v>
      </c>
      <c r="E66" s="238"/>
      <c r="F66" s="241">
        <v>150</v>
      </c>
      <c r="G66" s="238"/>
      <c r="H66" s="161" t="s">
        <v>219</v>
      </c>
      <c r="I66" s="240" t="s">
        <v>450</v>
      </c>
      <c r="J66" s="238"/>
    </row>
    <row r="67" spans="2:10" ht="12.75" customHeight="1">
      <c r="B67" s="240">
        <v>5</v>
      </c>
      <c r="C67" s="238"/>
      <c r="D67" s="240" t="s">
        <v>453</v>
      </c>
      <c r="E67" s="238"/>
      <c r="F67" s="241">
        <v>150</v>
      </c>
      <c r="G67" s="238"/>
      <c r="H67" s="161" t="s">
        <v>219</v>
      </c>
      <c r="I67" s="240" t="s">
        <v>451</v>
      </c>
      <c r="J67" s="238"/>
    </row>
    <row r="68" spans="2:10" ht="12.75" customHeight="1">
      <c r="B68" s="240">
        <v>6</v>
      </c>
      <c r="C68" s="238"/>
      <c r="D68" s="240" t="s">
        <v>453</v>
      </c>
      <c r="E68" s="238"/>
      <c r="F68" s="241">
        <v>150</v>
      </c>
      <c r="G68" s="238"/>
      <c r="H68" s="161" t="s">
        <v>219</v>
      </c>
      <c r="I68" s="240" t="s">
        <v>402</v>
      </c>
      <c r="J68" s="238"/>
    </row>
    <row r="69" spans="2:10">
      <c r="B69" s="237"/>
      <c r="C69" s="238"/>
      <c r="D69" s="237"/>
      <c r="E69" s="238"/>
      <c r="F69" s="239">
        <v>1125.3</v>
      </c>
      <c r="G69" s="238"/>
      <c r="H69" s="163"/>
      <c r="I69" s="237"/>
      <c r="J69" s="238"/>
    </row>
    <row r="70" spans="2:10" ht="45.6" customHeight="1">
      <c r="B70" s="242" t="s">
        <v>280</v>
      </c>
      <c r="C70" s="243"/>
      <c r="D70" s="243"/>
      <c r="E70" s="243"/>
      <c r="F70" s="243"/>
      <c r="G70" s="243"/>
      <c r="H70" s="243"/>
      <c r="I70" s="243"/>
      <c r="J70" s="243"/>
    </row>
    <row r="71" spans="2:10" ht="12.75" customHeight="1">
      <c r="B71" s="244" t="s">
        <v>168</v>
      </c>
      <c r="C71" s="238"/>
      <c r="D71" s="244" t="s">
        <v>169</v>
      </c>
      <c r="E71" s="238"/>
      <c r="F71" s="244" t="s">
        <v>170</v>
      </c>
      <c r="G71" s="238"/>
      <c r="H71" s="162" t="s">
        <v>171</v>
      </c>
      <c r="I71" s="244" t="s">
        <v>172</v>
      </c>
      <c r="J71" s="238"/>
    </row>
    <row r="72" spans="2:10" ht="12.75" customHeight="1">
      <c r="B72" s="240">
        <v>1</v>
      </c>
      <c r="C72" s="238"/>
      <c r="D72" s="240" t="s">
        <v>454</v>
      </c>
      <c r="E72" s="238"/>
      <c r="F72" s="241">
        <v>24.86</v>
      </c>
      <c r="G72" s="238"/>
      <c r="H72" s="161" t="s">
        <v>208</v>
      </c>
      <c r="I72" s="240" t="s">
        <v>406</v>
      </c>
      <c r="J72" s="238"/>
    </row>
    <row r="73" spans="2:10" ht="12.75" customHeight="1">
      <c r="B73" s="240">
        <v>2</v>
      </c>
      <c r="C73" s="238"/>
      <c r="D73" s="240" t="s">
        <v>455</v>
      </c>
      <c r="E73" s="238"/>
      <c r="F73" s="241">
        <v>85.83</v>
      </c>
      <c r="G73" s="238"/>
      <c r="H73" s="161" t="s">
        <v>190</v>
      </c>
      <c r="I73" s="240" t="s">
        <v>408</v>
      </c>
      <c r="J73" s="238"/>
    </row>
    <row r="74" spans="2:10" ht="12.75" customHeight="1">
      <c r="B74" s="240">
        <v>3</v>
      </c>
      <c r="C74" s="238"/>
      <c r="D74" s="240" t="s">
        <v>456</v>
      </c>
      <c r="E74" s="238"/>
      <c r="F74" s="241">
        <v>4.79</v>
      </c>
      <c r="G74" s="238"/>
      <c r="H74" s="161" t="s">
        <v>190</v>
      </c>
      <c r="I74" s="240" t="s">
        <v>408</v>
      </c>
      <c r="J74" s="238"/>
    </row>
    <row r="75" spans="2:10" ht="12.75" customHeight="1">
      <c r="B75" s="240">
        <v>4</v>
      </c>
      <c r="C75" s="238"/>
      <c r="D75" s="240" t="s">
        <v>457</v>
      </c>
      <c r="E75" s="238"/>
      <c r="F75" s="241">
        <v>58</v>
      </c>
      <c r="G75" s="238"/>
      <c r="H75" s="161" t="s">
        <v>271</v>
      </c>
      <c r="I75" s="240" t="s">
        <v>458</v>
      </c>
      <c r="J75" s="238"/>
    </row>
    <row r="76" spans="2:10" ht="12.75" customHeight="1">
      <c r="B76" s="240">
        <v>5</v>
      </c>
      <c r="C76" s="238"/>
      <c r="D76" s="240" t="s">
        <v>459</v>
      </c>
      <c r="E76" s="238"/>
      <c r="F76" s="241">
        <v>5.27</v>
      </c>
      <c r="G76" s="238"/>
      <c r="H76" s="161" t="s">
        <v>181</v>
      </c>
      <c r="I76" s="240" t="s">
        <v>419</v>
      </c>
      <c r="J76" s="238"/>
    </row>
    <row r="77" spans="2:10" ht="12.75" customHeight="1">
      <c r="B77" s="240">
        <v>6</v>
      </c>
      <c r="C77" s="238"/>
      <c r="D77" s="240" t="s">
        <v>460</v>
      </c>
      <c r="E77" s="238"/>
      <c r="F77" s="241">
        <v>39.9</v>
      </c>
      <c r="G77" s="238"/>
      <c r="H77" s="161" t="s">
        <v>252</v>
      </c>
      <c r="I77" s="240" t="s">
        <v>402</v>
      </c>
      <c r="J77" s="238"/>
    </row>
    <row r="78" spans="2:10" ht="12.75" customHeight="1">
      <c r="B78" s="240">
        <v>7</v>
      </c>
      <c r="C78" s="238"/>
      <c r="D78" s="240" t="s">
        <v>461</v>
      </c>
      <c r="E78" s="238"/>
      <c r="F78" s="241">
        <v>52.17</v>
      </c>
      <c r="G78" s="238"/>
      <c r="H78" s="161" t="s">
        <v>252</v>
      </c>
      <c r="I78" s="240" t="s">
        <v>445</v>
      </c>
      <c r="J78" s="238"/>
    </row>
    <row r="79" spans="2:10">
      <c r="B79" s="237"/>
      <c r="C79" s="238"/>
      <c r="D79" s="237"/>
      <c r="E79" s="238"/>
      <c r="F79" s="239">
        <v>270.82000000000005</v>
      </c>
      <c r="G79" s="238"/>
      <c r="H79" s="163"/>
      <c r="I79" s="237"/>
      <c r="J79" s="238"/>
    </row>
    <row r="80" spans="2:10" ht="45.6" customHeight="1">
      <c r="B80" s="242" t="s">
        <v>725</v>
      </c>
      <c r="C80" s="243"/>
      <c r="D80" s="243"/>
      <c r="E80" s="243"/>
      <c r="F80" s="243"/>
      <c r="G80" s="243"/>
      <c r="H80" s="243"/>
      <c r="I80" s="243"/>
      <c r="J80" s="243"/>
    </row>
    <row r="81" spans="2:10" ht="12.75" customHeight="1">
      <c r="B81" s="244" t="s">
        <v>168</v>
      </c>
      <c r="C81" s="238"/>
      <c r="D81" s="244" t="s">
        <v>169</v>
      </c>
      <c r="E81" s="238"/>
      <c r="F81" s="244" t="s">
        <v>170</v>
      </c>
      <c r="G81" s="238"/>
      <c r="H81" s="162" t="s">
        <v>171</v>
      </c>
      <c r="I81" s="244" t="s">
        <v>172</v>
      </c>
      <c r="J81" s="238"/>
    </row>
    <row r="82" spans="2:10" ht="12.75" customHeight="1">
      <c r="B82" s="240">
        <v>1</v>
      </c>
      <c r="C82" s="238"/>
      <c r="D82" s="240" t="s">
        <v>462</v>
      </c>
      <c r="E82" s="238"/>
      <c r="F82" s="241">
        <v>5126.4399999999996</v>
      </c>
      <c r="G82" s="238"/>
      <c r="H82" s="161" t="s">
        <v>208</v>
      </c>
      <c r="I82" s="240" t="s">
        <v>726</v>
      </c>
      <c r="J82" s="238"/>
    </row>
    <row r="83" spans="2:10" ht="12.75" customHeight="1">
      <c r="B83" s="240">
        <v>2</v>
      </c>
      <c r="C83" s="238"/>
      <c r="D83" s="240" t="s">
        <v>464</v>
      </c>
      <c r="E83" s="238"/>
      <c r="F83" s="241">
        <v>5762.48</v>
      </c>
      <c r="G83" s="238"/>
      <c r="H83" s="161" t="s">
        <v>463</v>
      </c>
      <c r="I83" s="240" t="s">
        <v>726</v>
      </c>
      <c r="J83" s="238"/>
    </row>
    <row r="84" spans="2:10" ht="12.75" customHeight="1">
      <c r="B84" s="240">
        <v>3</v>
      </c>
      <c r="C84" s="238"/>
      <c r="D84" s="240" t="s">
        <v>465</v>
      </c>
      <c r="E84" s="238"/>
      <c r="F84" s="241">
        <v>5212.93</v>
      </c>
      <c r="G84" s="238"/>
      <c r="H84" s="161" t="s">
        <v>184</v>
      </c>
      <c r="I84" s="240" t="s">
        <v>726</v>
      </c>
      <c r="J84" s="238"/>
    </row>
    <row r="85" spans="2:10">
      <c r="B85" s="237"/>
      <c r="C85" s="238"/>
      <c r="D85" s="237"/>
      <c r="E85" s="238"/>
      <c r="F85" s="239">
        <v>16101.849999999999</v>
      </c>
      <c r="G85" s="238"/>
      <c r="H85" s="163"/>
      <c r="I85" s="237"/>
      <c r="J85" s="238"/>
    </row>
    <row r="86" spans="2:10" ht="45.6" customHeight="1">
      <c r="B86" s="242" t="s">
        <v>727</v>
      </c>
      <c r="C86" s="243"/>
      <c r="D86" s="243"/>
      <c r="E86" s="243"/>
      <c r="F86" s="243"/>
      <c r="G86" s="243"/>
      <c r="H86" s="243"/>
      <c r="I86" s="243"/>
      <c r="J86" s="243"/>
    </row>
    <row r="87" spans="2:10" ht="12.75" customHeight="1">
      <c r="B87" s="244" t="s">
        <v>168</v>
      </c>
      <c r="C87" s="238"/>
      <c r="D87" s="244" t="s">
        <v>169</v>
      </c>
      <c r="E87" s="238"/>
      <c r="F87" s="244" t="s">
        <v>170</v>
      </c>
      <c r="G87" s="238"/>
      <c r="H87" s="162" t="s">
        <v>171</v>
      </c>
      <c r="I87" s="244" t="s">
        <v>172</v>
      </c>
      <c r="J87" s="238"/>
    </row>
    <row r="88" spans="2:10" ht="12.75" customHeight="1">
      <c r="B88" s="240">
        <v>1</v>
      </c>
      <c r="C88" s="238"/>
      <c r="D88" s="240" t="s">
        <v>466</v>
      </c>
      <c r="E88" s="238"/>
      <c r="F88" s="241">
        <v>1092.82</v>
      </c>
      <c r="G88" s="238"/>
      <c r="H88" s="161" t="s">
        <v>208</v>
      </c>
      <c r="I88" s="240" t="s">
        <v>467</v>
      </c>
      <c r="J88" s="238"/>
    </row>
    <row r="89" spans="2:10" ht="12.75" customHeight="1">
      <c r="B89" s="240">
        <v>2</v>
      </c>
      <c r="C89" s="238"/>
      <c r="D89" s="240" t="s">
        <v>468</v>
      </c>
      <c r="E89" s="238"/>
      <c r="F89" s="241">
        <v>758.16</v>
      </c>
      <c r="G89" s="238"/>
      <c r="H89" s="161" t="s">
        <v>303</v>
      </c>
      <c r="I89" s="240" t="s">
        <v>467</v>
      </c>
      <c r="J89" s="238"/>
    </row>
    <row r="90" spans="2:10" ht="12.75" customHeight="1">
      <c r="B90" s="240">
        <v>3</v>
      </c>
      <c r="C90" s="238"/>
      <c r="D90" s="240" t="s">
        <v>469</v>
      </c>
      <c r="E90" s="238"/>
      <c r="F90" s="241">
        <v>886.46</v>
      </c>
      <c r="G90" s="238"/>
      <c r="H90" s="161" t="s">
        <v>305</v>
      </c>
      <c r="I90" s="240" t="s">
        <v>467</v>
      </c>
      <c r="J90" s="238"/>
    </row>
    <row r="91" spans="2:10">
      <c r="B91" s="237"/>
      <c r="C91" s="238"/>
      <c r="D91" s="237"/>
      <c r="E91" s="238"/>
      <c r="F91" s="239">
        <v>2737.44</v>
      </c>
      <c r="G91" s="238"/>
      <c r="H91" s="163"/>
      <c r="I91" s="237"/>
      <c r="J91" s="238"/>
    </row>
    <row r="92" spans="2:10" ht="45.6" customHeight="1">
      <c r="B92" s="242" t="s">
        <v>728</v>
      </c>
      <c r="C92" s="243"/>
      <c r="D92" s="243"/>
      <c r="E92" s="243"/>
      <c r="F92" s="243"/>
      <c r="G92" s="243"/>
      <c r="H92" s="243"/>
      <c r="I92" s="243"/>
      <c r="J92" s="243"/>
    </row>
    <row r="93" spans="2:10" ht="12.75" customHeight="1">
      <c r="B93" s="244" t="s">
        <v>168</v>
      </c>
      <c r="C93" s="238"/>
      <c r="D93" s="244" t="s">
        <v>169</v>
      </c>
      <c r="E93" s="238"/>
      <c r="F93" s="244" t="s">
        <v>170</v>
      </c>
      <c r="G93" s="238"/>
      <c r="H93" s="162" t="s">
        <v>171</v>
      </c>
      <c r="I93" s="244" t="s">
        <v>172</v>
      </c>
      <c r="J93" s="238"/>
    </row>
    <row r="94" spans="2:10" ht="12.75" customHeight="1">
      <c r="B94" s="240">
        <v>1</v>
      </c>
      <c r="C94" s="238"/>
      <c r="D94" s="240" t="s">
        <v>470</v>
      </c>
      <c r="E94" s="238"/>
      <c r="F94" s="241">
        <v>408.2</v>
      </c>
      <c r="G94" s="238"/>
      <c r="H94" s="161" t="s">
        <v>271</v>
      </c>
      <c r="I94" s="240" t="s">
        <v>729</v>
      </c>
      <c r="J94" s="238"/>
    </row>
    <row r="95" spans="2:10" ht="12.75" customHeight="1">
      <c r="B95" s="240">
        <v>2</v>
      </c>
      <c r="C95" s="238"/>
      <c r="D95" s="240" t="s">
        <v>74</v>
      </c>
      <c r="E95" s="238"/>
      <c r="F95" s="241">
        <v>285.74</v>
      </c>
      <c r="G95" s="238"/>
      <c r="H95" s="161" t="s">
        <v>303</v>
      </c>
      <c r="I95" s="240" t="s">
        <v>729</v>
      </c>
      <c r="J95" s="238"/>
    </row>
    <row r="96" spans="2:10" ht="12.75" customHeight="1">
      <c r="B96" s="240">
        <v>3</v>
      </c>
      <c r="C96" s="238"/>
      <c r="D96" s="240" t="s">
        <v>471</v>
      </c>
      <c r="E96" s="238"/>
      <c r="F96" s="241">
        <v>653.12</v>
      </c>
      <c r="G96" s="238"/>
      <c r="H96" s="161" t="s">
        <v>246</v>
      </c>
      <c r="I96" s="240" t="s">
        <v>729</v>
      </c>
      <c r="J96" s="238"/>
    </row>
    <row r="97" spans="2:10">
      <c r="B97" s="237"/>
      <c r="C97" s="238"/>
      <c r="D97" s="237"/>
      <c r="E97" s="238"/>
      <c r="F97" s="239">
        <v>1347.06</v>
      </c>
      <c r="G97" s="238"/>
      <c r="H97" s="163"/>
      <c r="I97" s="237"/>
      <c r="J97" s="238"/>
    </row>
    <row r="98" spans="2:10" ht="45.6" customHeight="1">
      <c r="B98" s="242" t="s">
        <v>730</v>
      </c>
      <c r="C98" s="243"/>
      <c r="D98" s="243"/>
      <c r="E98" s="243"/>
      <c r="F98" s="243"/>
      <c r="G98" s="243"/>
      <c r="H98" s="243"/>
      <c r="I98" s="243"/>
      <c r="J98" s="243"/>
    </row>
    <row r="99" spans="2:10" ht="12.75" customHeight="1">
      <c r="B99" s="244" t="s">
        <v>168</v>
      </c>
      <c r="C99" s="238"/>
      <c r="D99" s="244" t="s">
        <v>169</v>
      </c>
      <c r="E99" s="238"/>
      <c r="F99" s="244" t="s">
        <v>170</v>
      </c>
      <c r="G99" s="238"/>
      <c r="H99" s="162" t="s">
        <v>171</v>
      </c>
      <c r="I99" s="244" t="s">
        <v>172</v>
      </c>
      <c r="J99" s="238"/>
    </row>
    <row r="100" spans="2:10" ht="12.75" customHeight="1">
      <c r="B100" s="240">
        <v>1</v>
      </c>
      <c r="C100" s="238"/>
      <c r="D100" s="240" t="s">
        <v>472</v>
      </c>
      <c r="E100" s="238"/>
      <c r="F100" s="241">
        <v>3036.32</v>
      </c>
      <c r="G100" s="238"/>
      <c r="H100" s="161" t="s">
        <v>230</v>
      </c>
      <c r="I100" s="240" t="s">
        <v>731</v>
      </c>
      <c r="J100" s="238"/>
    </row>
    <row r="101" spans="2:10" ht="12.75" customHeight="1">
      <c r="B101" s="240">
        <v>2</v>
      </c>
      <c r="C101" s="238"/>
      <c r="D101" s="240" t="s">
        <v>473</v>
      </c>
      <c r="E101" s="238"/>
      <c r="F101" s="241">
        <v>21.56</v>
      </c>
      <c r="G101" s="238"/>
      <c r="H101" s="161" t="s">
        <v>230</v>
      </c>
      <c r="I101" s="240" t="s">
        <v>731</v>
      </c>
      <c r="J101" s="238"/>
    </row>
    <row r="102" spans="2:10" ht="12.75" customHeight="1">
      <c r="B102" s="240">
        <v>3</v>
      </c>
      <c r="C102" s="238"/>
      <c r="D102" s="240" t="s">
        <v>473</v>
      </c>
      <c r="E102" s="238"/>
      <c r="F102" s="241">
        <v>6.37</v>
      </c>
      <c r="G102" s="238"/>
      <c r="H102" s="161" t="s">
        <v>230</v>
      </c>
      <c r="I102" s="240" t="s">
        <v>731</v>
      </c>
      <c r="J102" s="238"/>
    </row>
    <row r="103" spans="2:10" ht="12.75" customHeight="1">
      <c r="B103" s="240">
        <v>4</v>
      </c>
      <c r="C103" s="238"/>
      <c r="D103" s="240" t="s">
        <v>474</v>
      </c>
      <c r="E103" s="238"/>
      <c r="F103" s="241">
        <v>19.13</v>
      </c>
      <c r="G103" s="238"/>
      <c r="H103" s="161" t="s">
        <v>230</v>
      </c>
      <c r="I103" s="240" t="s">
        <v>731</v>
      </c>
      <c r="J103" s="238"/>
    </row>
    <row r="104" spans="2:10" ht="12.75" customHeight="1">
      <c r="B104" s="240">
        <v>5</v>
      </c>
      <c r="C104" s="238"/>
      <c r="D104" s="240" t="s">
        <v>474</v>
      </c>
      <c r="E104" s="238"/>
      <c r="F104" s="241">
        <v>6.37</v>
      </c>
      <c r="G104" s="238"/>
      <c r="H104" s="161" t="s">
        <v>230</v>
      </c>
      <c r="I104" s="240" t="s">
        <v>731</v>
      </c>
      <c r="J104" s="238"/>
    </row>
    <row r="105" spans="2:10" ht="12.75" customHeight="1">
      <c r="B105" s="240">
        <v>6</v>
      </c>
      <c r="C105" s="238"/>
      <c r="D105" s="240" t="s">
        <v>474</v>
      </c>
      <c r="E105" s="238"/>
      <c r="F105" s="241">
        <v>2945.77</v>
      </c>
      <c r="G105" s="238"/>
      <c r="H105" s="161" t="s">
        <v>230</v>
      </c>
      <c r="I105" s="240" t="s">
        <v>731</v>
      </c>
      <c r="J105" s="238"/>
    </row>
    <row r="106" spans="2:10" ht="12.75" customHeight="1">
      <c r="B106" s="240">
        <v>7</v>
      </c>
      <c r="C106" s="238"/>
      <c r="D106" s="240" t="s">
        <v>475</v>
      </c>
      <c r="E106" s="238"/>
      <c r="F106" s="241">
        <v>2499.06</v>
      </c>
      <c r="G106" s="238"/>
      <c r="H106" s="161" t="s">
        <v>184</v>
      </c>
      <c r="I106" s="240" t="s">
        <v>731</v>
      </c>
      <c r="J106" s="238"/>
    </row>
    <row r="107" spans="2:10" ht="12.75" customHeight="1">
      <c r="B107" s="240">
        <v>8</v>
      </c>
      <c r="C107" s="238"/>
      <c r="D107" s="240" t="s">
        <v>475</v>
      </c>
      <c r="E107" s="238"/>
      <c r="F107" s="241">
        <v>18.52</v>
      </c>
      <c r="G107" s="238"/>
      <c r="H107" s="161" t="s">
        <v>184</v>
      </c>
      <c r="I107" s="240" t="s">
        <v>731</v>
      </c>
      <c r="J107" s="238"/>
    </row>
    <row r="108" spans="2:10" ht="12.75" customHeight="1">
      <c r="B108" s="240">
        <v>9</v>
      </c>
      <c r="C108" s="238"/>
      <c r="D108" s="240" t="s">
        <v>475</v>
      </c>
      <c r="E108" s="238"/>
      <c r="F108" s="241">
        <v>6.37</v>
      </c>
      <c r="G108" s="238"/>
      <c r="H108" s="161" t="s">
        <v>184</v>
      </c>
      <c r="I108" s="240" t="s">
        <v>731</v>
      </c>
      <c r="J108" s="238"/>
    </row>
    <row r="109" spans="2:10" ht="12.75" customHeight="1">
      <c r="B109" s="240">
        <v>10</v>
      </c>
      <c r="C109" s="238"/>
      <c r="D109" s="240" t="s">
        <v>476</v>
      </c>
      <c r="E109" s="238"/>
      <c r="F109" s="241">
        <v>20.170000000000002</v>
      </c>
      <c r="G109" s="238"/>
      <c r="H109" s="161" t="s">
        <v>264</v>
      </c>
      <c r="I109" s="240" t="s">
        <v>731</v>
      </c>
      <c r="J109" s="238"/>
    </row>
    <row r="110" spans="2:10" ht="12.75" customHeight="1">
      <c r="B110" s="240">
        <v>11</v>
      </c>
      <c r="C110" s="238"/>
      <c r="D110" s="240" t="s">
        <v>477</v>
      </c>
      <c r="E110" s="238"/>
      <c r="F110" s="241">
        <v>6.37</v>
      </c>
      <c r="G110" s="238"/>
      <c r="H110" s="161" t="s">
        <v>264</v>
      </c>
      <c r="I110" s="240" t="s">
        <v>731</v>
      </c>
      <c r="J110" s="238"/>
    </row>
    <row r="111" spans="2:10" ht="12.75" customHeight="1">
      <c r="B111" s="240">
        <v>12</v>
      </c>
      <c r="C111" s="238"/>
      <c r="D111" s="240" t="s">
        <v>478</v>
      </c>
      <c r="E111" s="238"/>
      <c r="F111" s="241">
        <v>2215.94</v>
      </c>
      <c r="G111" s="238"/>
      <c r="H111" s="161" t="s">
        <v>264</v>
      </c>
      <c r="I111" s="240" t="s">
        <v>731</v>
      </c>
      <c r="J111" s="238"/>
    </row>
    <row r="112" spans="2:10">
      <c r="B112" s="237"/>
      <c r="C112" s="238"/>
      <c r="D112" s="237"/>
      <c r="E112" s="238"/>
      <c r="F112" s="239">
        <v>10801.950000000003</v>
      </c>
      <c r="G112" s="238"/>
      <c r="H112" s="163"/>
      <c r="I112" s="237"/>
      <c r="J112" s="238"/>
    </row>
    <row r="113" spans="2:10" ht="45.6" customHeight="1">
      <c r="B113" s="242" t="s">
        <v>732</v>
      </c>
      <c r="C113" s="243"/>
      <c r="D113" s="243"/>
      <c r="E113" s="243"/>
      <c r="F113" s="243"/>
      <c r="G113" s="243"/>
      <c r="H113" s="243"/>
      <c r="I113" s="243"/>
      <c r="J113" s="243"/>
    </row>
    <row r="114" spans="2:10" ht="12.75" customHeight="1">
      <c r="B114" s="244" t="s">
        <v>168</v>
      </c>
      <c r="C114" s="238"/>
      <c r="D114" s="244" t="s">
        <v>169</v>
      </c>
      <c r="E114" s="238"/>
      <c r="F114" s="244" t="s">
        <v>170</v>
      </c>
      <c r="G114" s="238"/>
      <c r="H114" s="162" t="s">
        <v>171</v>
      </c>
      <c r="I114" s="244" t="s">
        <v>172</v>
      </c>
      <c r="J114" s="238"/>
    </row>
    <row r="115" spans="2:10" ht="12.75" customHeight="1">
      <c r="B115" s="240">
        <v>1</v>
      </c>
      <c r="C115" s="238"/>
      <c r="D115" s="240" t="s">
        <v>479</v>
      </c>
      <c r="E115" s="238"/>
      <c r="F115" s="241">
        <v>130</v>
      </c>
      <c r="G115" s="238"/>
      <c r="H115" s="161" t="s">
        <v>382</v>
      </c>
      <c r="I115" s="240" t="s">
        <v>480</v>
      </c>
      <c r="J115" s="238"/>
    </row>
    <row r="116" spans="2:10" ht="12.75" customHeight="1">
      <c r="B116" s="240">
        <v>2</v>
      </c>
      <c r="C116" s="238"/>
      <c r="D116" s="240" t="s">
        <v>481</v>
      </c>
      <c r="E116" s="238"/>
      <c r="F116" s="241">
        <v>130</v>
      </c>
      <c r="G116" s="238"/>
      <c r="H116" s="161" t="s">
        <v>382</v>
      </c>
      <c r="I116" s="240" t="s">
        <v>480</v>
      </c>
      <c r="J116" s="238"/>
    </row>
    <row r="117" spans="2:10" ht="12.75" customHeight="1">
      <c r="B117" s="240">
        <v>3</v>
      </c>
      <c r="C117" s="238"/>
      <c r="D117" s="240" t="s">
        <v>482</v>
      </c>
      <c r="E117" s="238"/>
      <c r="F117" s="241">
        <v>130</v>
      </c>
      <c r="G117" s="238"/>
      <c r="H117" s="161" t="s">
        <v>245</v>
      </c>
      <c r="I117" s="240" t="s">
        <v>480</v>
      </c>
      <c r="J117" s="238"/>
    </row>
    <row r="118" spans="2:10">
      <c r="B118" s="237"/>
      <c r="C118" s="238"/>
      <c r="D118" s="237"/>
      <c r="E118" s="238"/>
      <c r="F118" s="239">
        <v>390</v>
      </c>
      <c r="G118" s="238"/>
      <c r="H118" s="163"/>
      <c r="I118" s="237"/>
      <c r="J118" s="238"/>
    </row>
    <row r="119" spans="2:10" ht="45.6" customHeight="1">
      <c r="B119" s="242" t="s">
        <v>287</v>
      </c>
      <c r="C119" s="243"/>
      <c r="D119" s="243"/>
      <c r="E119" s="243"/>
      <c r="F119" s="243"/>
      <c r="G119" s="243"/>
      <c r="H119" s="243"/>
      <c r="I119" s="243"/>
      <c r="J119" s="243"/>
    </row>
    <row r="120" spans="2:10" ht="12.75" customHeight="1">
      <c r="B120" s="244" t="s">
        <v>168</v>
      </c>
      <c r="C120" s="238"/>
      <c r="D120" s="244" t="s">
        <v>169</v>
      </c>
      <c r="E120" s="238"/>
      <c r="F120" s="244" t="s">
        <v>170</v>
      </c>
      <c r="G120" s="238"/>
      <c r="H120" s="162" t="s">
        <v>171</v>
      </c>
      <c r="I120" s="244" t="s">
        <v>172</v>
      </c>
      <c r="J120" s="238"/>
    </row>
    <row r="121" spans="2:10" ht="25.5" customHeight="1">
      <c r="B121" s="240">
        <v>1</v>
      </c>
      <c r="C121" s="238"/>
      <c r="D121" s="240" t="s">
        <v>294</v>
      </c>
      <c r="E121" s="238"/>
      <c r="F121" s="241">
        <v>2000</v>
      </c>
      <c r="G121" s="238"/>
      <c r="H121" s="161" t="s">
        <v>252</v>
      </c>
      <c r="I121" s="240" t="s">
        <v>289</v>
      </c>
      <c r="J121" s="238"/>
    </row>
    <row r="122" spans="2:10">
      <c r="B122" s="237"/>
      <c r="C122" s="238"/>
      <c r="D122" s="237"/>
      <c r="E122" s="238"/>
      <c r="F122" s="239">
        <v>2000</v>
      </c>
      <c r="G122" s="238"/>
      <c r="H122" s="163"/>
      <c r="I122" s="237"/>
      <c r="J122" s="238"/>
    </row>
    <row r="123" spans="2:10" ht="45.6" customHeight="1">
      <c r="B123" s="242" t="s">
        <v>733</v>
      </c>
      <c r="C123" s="243"/>
      <c r="D123" s="243"/>
      <c r="E123" s="243"/>
      <c r="F123" s="243"/>
      <c r="G123" s="243"/>
      <c r="H123" s="243"/>
      <c r="I123" s="243"/>
      <c r="J123" s="243"/>
    </row>
    <row r="124" spans="2:10" ht="12.75" customHeight="1">
      <c r="B124" s="244" t="s">
        <v>168</v>
      </c>
      <c r="C124" s="238"/>
      <c r="D124" s="244" t="s">
        <v>169</v>
      </c>
      <c r="E124" s="238"/>
      <c r="F124" s="244" t="s">
        <v>170</v>
      </c>
      <c r="G124" s="238"/>
      <c r="H124" s="162" t="s">
        <v>171</v>
      </c>
      <c r="I124" s="244" t="s">
        <v>172</v>
      </c>
      <c r="J124" s="238"/>
    </row>
    <row r="125" spans="2:10" ht="12.75" customHeight="1">
      <c r="B125" s="240">
        <v>1</v>
      </c>
      <c r="C125" s="238"/>
      <c r="D125" s="240" t="s">
        <v>483</v>
      </c>
      <c r="E125" s="238"/>
      <c r="F125" s="241">
        <v>1350</v>
      </c>
      <c r="G125" s="238"/>
      <c r="H125" s="161" t="s">
        <v>257</v>
      </c>
      <c r="I125" s="240" t="s">
        <v>484</v>
      </c>
      <c r="J125" s="238"/>
    </row>
    <row r="126" spans="2:10" ht="12.75" customHeight="1">
      <c r="B126" s="240">
        <v>2</v>
      </c>
      <c r="C126" s="238"/>
      <c r="D126" s="240" t="s">
        <v>485</v>
      </c>
      <c r="E126" s="238"/>
      <c r="F126" s="241">
        <v>1350</v>
      </c>
      <c r="G126" s="238"/>
      <c r="H126" s="161" t="s">
        <v>257</v>
      </c>
      <c r="I126" s="240" t="s">
        <v>484</v>
      </c>
      <c r="J126" s="238"/>
    </row>
    <row r="127" spans="2:10">
      <c r="B127" s="237"/>
      <c r="C127" s="238"/>
      <c r="D127" s="237"/>
      <c r="E127" s="238"/>
      <c r="F127" s="239">
        <v>2700</v>
      </c>
      <c r="G127" s="238"/>
      <c r="H127" s="163"/>
      <c r="I127" s="237"/>
      <c r="J127" s="238"/>
    </row>
    <row r="128" spans="2:10" ht="45.6" customHeight="1">
      <c r="B128" s="242" t="s">
        <v>734</v>
      </c>
      <c r="C128" s="243"/>
      <c r="D128" s="243"/>
      <c r="E128" s="243"/>
      <c r="F128" s="243"/>
      <c r="G128" s="243"/>
      <c r="H128" s="243"/>
      <c r="I128" s="243"/>
      <c r="J128" s="243"/>
    </row>
    <row r="129" spans="2:10" ht="12.75" customHeight="1">
      <c r="B129" s="244" t="s">
        <v>168</v>
      </c>
      <c r="C129" s="238"/>
      <c r="D129" s="244" t="s">
        <v>169</v>
      </c>
      <c r="E129" s="238"/>
      <c r="F129" s="244" t="s">
        <v>170</v>
      </c>
      <c r="G129" s="238"/>
      <c r="H129" s="162" t="s">
        <v>171</v>
      </c>
      <c r="I129" s="244" t="s">
        <v>172</v>
      </c>
      <c r="J129" s="238"/>
    </row>
    <row r="130" spans="2:10" ht="12.75" customHeight="1">
      <c r="B130" s="240">
        <v>1</v>
      </c>
      <c r="C130" s="238"/>
      <c r="D130" s="240" t="s">
        <v>486</v>
      </c>
      <c r="E130" s="238"/>
      <c r="F130" s="241">
        <v>233.96</v>
      </c>
      <c r="G130" s="238"/>
      <c r="H130" s="161" t="s">
        <v>487</v>
      </c>
      <c r="I130" s="240" t="s">
        <v>488</v>
      </c>
      <c r="J130" s="238"/>
    </row>
    <row r="131" spans="2:10" ht="12.75" customHeight="1">
      <c r="B131" s="240">
        <v>2</v>
      </c>
      <c r="C131" s="238"/>
      <c r="D131" s="240" t="s">
        <v>489</v>
      </c>
      <c r="E131" s="238"/>
      <c r="F131" s="241">
        <v>935.85</v>
      </c>
      <c r="G131" s="238"/>
      <c r="H131" s="161" t="s">
        <v>193</v>
      </c>
      <c r="I131" s="240" t="s">
        <v>488</v>
      </c>
      <c r="J131" s="238"/>
    </row>
    <row r="132" spans="2:10">
      <c r="B132" s="237"/>
      <c r="C132" s="238"/>
      <c r="D132" s="237"/>
      <c r="E132" s="238"/>
      <c r="F132" s="239">
        <v>1169.81</v>
      </c>
      <c r="G132" s="238"/>
      <c r="H132" s="163"/>
      <c r="I132" s="237"/>
      <c r="J132" s="238"/>
    </row>
    <row r="133" spans="2:10" ht="45.6" customHeight="1">
      <c r="B133" s="242" t="s">
        <v>297</v>
      </c>
      <c r="C133" s="243"/>
      <c r="D133" s="243"/>
      <c r="E133" s="243"/>
      <c r="F133" s="243"/>
      <c r="G133" s="243"/>
      <c r="H133" s="243"/>
      <c r="I133" s="243"/>
      <c r="J133" s="243"/>
    </row>
    <row r="134" spans="2:10" ht="12.75" customHeight="1">
      <c r="B134" s="244" t="s">
        <v>168</v>
      </c>
      <c r="C134" s="238"/>
      <c r="D134" s="244" t="s">
        <v>169</v>
      </c>
      <c r="E134" s="238"/>
      <c r="F134" s="244" t="s">
        <v>170</v>
      </c>
      <c r="G134" s="238"/>
      <c r="H134" s="162" t="s">
        <v>171</v>
      </c>
      <c r="I134" s="244" t="s">
        <v>172</v>
      </c>
      <c r="J134" s="238"/>
    </row>
    <row r="135" spans="2:10" ht="12.75" customHeight="1">
      <c r="B135" s="240">
        <v>1</v>
      </c>
      <c r="C135" s="238"/>
      <c r="D135" s="240" t="s">
        <v>490</v>
      </c>
      <c r="E135" s="238"/>
      <c r="F135" s="241">
        <v>976.56</v>
      </c>
      <c r="G135" s="238"/>
      <c r="H135" s="161" t="s">
        <v>491</v>
      </c>
      <c r="I135" s="240" t="s">
        <v>492</v>
      </c>
      <c r="J135" s="238"/>
    </row>
    <row r="136" spans="2:10" ht="12.75" customHeight="1">
      <c r="B136" s="240">
        <v>2</v>
      </c>
      <c r="C136" s="238"/>
      <c r="D136" s="240" t="s">
        <v>678</v>
      </c>
      <c r="E136" s="238"/>
      <c r="F136" s="241">
        <v>171.5</v>
      </c>
      <c r="G136" s="238"/>
      <c r="H136" s="161" t="s">
        <v>228</v>
      </c>
      <c r="I136" s="240" t="s">
        <v>315</v>
      </c>
      <c r="J136" s="238"/>
    </row>
    <row r="137" spans="2:10" ht="12.75" customHeight="1">
      <c r="B137" s="240">
        <v>3</v>
      </c>
      <c r="C137" s="238"/>
      <c r="D137" s="240" t="s">
        <v>735</v>
      </c>
      <c r="E137" s="238"/>
      <c r="F137" s="241">
        <v>488.28</v>
      </c>
      <c r="G137" s="238"/>
      <c r="H137" s="161" t="s">
        <v>426</v>
      </c>
      <c r="I137" s="240" t="s">
        <v>492</v>
      </c>
      <c r="J137" s="238"/>
    </row>
    <row r="138" spans="2:10" ht="12.75" customHeight="1">
      <c r="B138" s="240">
        <v>4</v>
      </c>
      <c r="C138" s="238"/>
      <c r="D138" s="240" t="s">
        <v>493</v>
      </c>
      <c r="E138" s="238"/>
      <c r="F138" s="241">
        <v>2180</v>
      </c>
      <c r="G138" s="238"/>
      <c r="H138" s="161" t="s">
        <v>264</v>
      </c>
      <c r="I138" s="240" t="s">
        <v>494</v>
      </c>
      <c r="J138" s="238"/>
    </row>
    <row r="139" spans="2:10" ht="12.75" customHeight="1">
      <c r="B139" s="240">
        <v>5</v>
      </c>
      <c r="C139" s="238"/>
      <c r="D139" s="240" t="s">
        <v>495</v>
      </c>
      <c r="E139" s="238"/>
      <c r="F139" s="241">
        <v>686.64</v>
      </c>
      <c r="G139" s="238"/>
      <c r="H139" s="161" t="s">
        <v>298</v>
      </c>
      <c r="I139" s="240" t="s">
        <v>496</v>
      </c>
      <c r="J139" s="238"/>
    </row>
    <row r="140" spans="2:10" ht="12.75" customHeight="1">
      <c r="B140" s="240">
        <v>6</v>
      </c>
      <c r="C140" s="238"/>
      <c r="D140" s="240" t="s">
        <v>736</v>
      </c>
      <c r="E140" s="238"/>
      <c r="F140" s="241">
        <v>220.2</v>
      </c>
      <c r="G140" s="238"/>
      <c r="H140" s="161" t="s">
        <v>381</v>
      </c>
      <c r="I140" s="240" t="s">
        <v>301</v>
      </c>
      <c r="J140" s="238"/>
    </row>
    <row r="141" spans="2:10">
      <c r="B141" s="237"/>
      <c r="C141" s="238"/>
      <c r="D141" s="237"/>
      <c r="E141" s="238"/>
      <c r="F141" s="239">
        <v>4723.18</v>
      </c>
      <c r="G141" s="238"/>
      <c r="H141" s="163"/>
      <c r="I141" s="237"/>
      <c r="J141" s="238"/>
    </row>
    <row r="142" spans="2:10" ht="45.6" customHeight="1">
      <c r="B142" s="242" t="s">
        <v>737</v>
      </c>
      <c r="C142" s="243"/>
      <c r="D142" s="243"/>
      <c r="E142" s="243"/>
      <c r="F142" s="243"/>
      <c r="G142" s="243"/>
      <c r="H142" s="243"/>
      <c r="I142" s="243"/>
      <c r="J142" s="243"/>
    </row>
    <row r="143" spans="2:10" ht="12.75" customHeight="1">
      <c r="B143" s="244" t="s">
        <v>168</v>
      </c>
      <c r="C143" s="238"/>
      <c r="D143" s="244" t="s">
        <v>169</v>
      </c>
      <c r="E143" s="238"/>
      <c r="F143" s="244" t="s">
        <v>170</v>
      </c>
      <c r="G143" s="238"/>
      <c r="H143" s="162" t="s">
        <v>171</v>
      </c>
      <c r="I143" s="244" t="s">
        <v>172</v>
      </c>
      <c r="J143" s="238"/>
    </row>
    <row r="144" spans="2:10" ht="12.75" customHeight="1">
      <c r="B144" s="240">
        <v>1</v>
      </c>
      <c r="C144" s="238"/>
      <c r="D144" s="240" t="s">
        <v>497</v>
      </c>
      <c r="E144" s="238"/>
      <c r="F144" s="241">
        <v>2000</v>
      </c>
      <c r="G144" s="238"/>
      <c r="H144" s="161" t="s">
        <v>498</v>
      </c>
      <c r="I144" s="240" t="s">
        <v>499</v>
      </c>
      <c r="J144" s="238"/>
    </row>
    <row r="145" spans="2:10">
      <c r="B145" s="237"/>
      <c r="C145" s="238"/>
      <c r="D145" s="237"/>
      <c r="E145" s="238"/>
      <c r="F145" s="239">
        <v>2000</v>
      </c>
      <c r="G145" s="238"/>
      <c r="H145" s="163"/>
      <c r="I145" s="237"/>
      <c r="J145" s="238"/>
    </row>
    <row r="146" spans="2:10" ht="45.6" customHeight="1">
      <c r="B146" s="242" t="s">
        <v>738</v>
      </c>
      <c r="C146" s="243"/>
      <c r="D146" s="243"/>
      <c r="E146" s="243"/>
      <c r="F146" s="243"/>
      <c r="G146" s="243"/>
      <c r="H146" s="243"/>
      <c r="I146" s="243"/>
      <c r="J146" s="243"/>
    </row>
    <row r="147" spans="2:10" ht="12.75" customHeight="1">
      <c r="B147" s="244" t="s">
        <v>168</v>
      </c>
      <c r="C147" s="238"/>
      <c r="D147" s="244" t="s">
        <v>169</v>
      </c>
      <c r="E147" s="238"/>
      <c r="F147" s="244" t="s">
        <v>170</v>
      </c>
      <c r="G147" s="238"/>
      <c r="H147" s="162" t="s">
        <v>171</v>
      </c>
      <c r="I147" s="244" t="s">
        <v>172</v>
      </c>
      <c r="J147" s="238"/>
    </row>
    <row r="148" spans="2:10" ht="12.75" customHeight="1">
      <c r="B148" s="240">
        <v>1</v>
      </c>
      <c r="C148" s="238"/>
      <c r="D148" s="240" t="s">
        <v>500</v>
      </c>
      <c r="E148" s="238"/>
      <c r="F148" s="241">
        <v>3941.81</v>
      </c>
      <c r="G148" s="238"/>
      <c r="H148" s="161" t="s">
        <v>257</v>
      </c>
      <c r="I148" s="240" t="s">
        <v>501</v>
      </c>
      <c r="J148" s="238"/>
    </row>
    <row r="149" spans="2:10">
      <c r="B149" s="237"/>
      <c r="C149" s="238"/>
      <c r="D149" s="237"/>
      <c r="E149" s="238"/>
      <c r="F149" s="239">
        <v>3941.81</v>
      </c>
      <c r="G149" s="238"/>
      <c r="H149" s="163"/>
      <c r="I149" s="237"/>
      <c r="J149" s="238"/>
    </row>
    <row r="150" spans="2:10" ht="45.6" customHeight="1">
      <c r="B150" s="242" t="s">
        <v>739</v>
      </c>
      <c r="C150" s="243"/>
      <c r="D150" s="243"/>
      <c r="E150" s="243"/>
      <c r="F150" s="243"/>
      <c r="G150" s="243"/>
      <c r="H150" s="243"/>
      <c r="I150" s="243"/>
      <c r="J150" s="243"/>
    </row>
    <row r="151" spans="2:10" ht="12.75" customHeight="1">
      <c r="B151" s="244" t="s">
        <v>168</v>
      </c>
      <c r="C151" s="238"/>
      <c r="D151" s="244" t="s">
        <v>169</v>
      </c>
      <c r="E151" s="238"/>
      <c r="F151" s="244" t="s">
        <v>170</v>
      </c>
      <c r="G151" s="238"/>
      <c r="H151" s="162" t="s">
        <v>171</v>
      </c>
      <c r="I151" s="244" t="s">
        <v>172</v>
      </c>
      <c r="J151" s="238"/>
    </row>
    <row r="152" spans="2:10" ht="12.75" customHeight="1">
      <c r="B152" s="240">
        <v>1</v>
      </c>
      <c r="C152" s="238"/>
      <c r="D152" s="240" t="s">
        <v>502</v>
      </c>
      <c r="E152" s="238"/>
      <c r="F152" s="241">
        <v>29200</v>
      </c>
      <c r="G152" s="238"/>
      <c r="H152" s="161" t="s">
        <v>190</v>
      </c>
      <c r="I152" s="240" t="s">
        <v>503</v>
      </c>
      <c r="J152" s="238"/>
    </row>
    <row r="153" spans="2:10" ht="12.75" customHeight="1">
      <c r="B153" s="240">
        <v>2</v>
      </c>
      <c r="C153" s="238"/>
      <c r="D153" s="240" t="s">
        <v>504</v>
      </c>
      <c r="E153" s="238"/>
      <c r="F153" s="241">
        <v>3476.8</v>
      </c>
      <c r="G153" s="238"/>
      <c r="H153" s="161" t="s">
        <v>219</v>
      </c>
      <c r="I153" s="240" t="s">
        <v>503</v>
      </c>
      <c r="J153" s="238"/>
    </row>
    <row r="154" spans="2:10">
      <c r="B154" s="237"/>
      <c r="C154" s="238"/>
      <c r="D154" s="237"/>
      <c r="E154" s="238"/>
      <c r="F154" s="239">
        <v>32676.799999999999</v>
      </c>
      <c r="G154" s="238"/>
      <c r="H154" s="163"/>
      <c r="I154" s="237"/>
      <c r="J154" s="238"/>
    </row>
    <row r="155" spans="2:10" ht="45.6" customHeight="1">
      <c r="B155" s="242" t="s">
        <v>740</v>
      </c>
      <c r="C155" s="243"/>
      <c r="D155" s="243"/>
      <c r="E155" s="243"/>
      <c r="F155" s="243"/>
      <c r="G155" s="243"/>
      <c r="H155" s="243"/>
      <c r="I155" s="243"/>
      <c r="J155" s="243"/>
    </row>
    <row r="156" spans="2:10" ht="12.75" customHeight="1">
      <c r="B156" s="244" t="s">
        <v>168</v>
      </c>
      <c r="C156" s="238"/>
      <c r="D156" s="244" t="s">
        <v>169</v>
      </c>
      <c r="E156" s="238"/>
      <c r="F156" s="244" t="s">
        <v>170</v>
      </c>
      <c r="G156" s="238"/>
      <c r="H156" s="162" t="s">
        <v>171</v>
      </c>
      <c r="I156" s="244" t="s">
        <v>172</v>
      </c>
      <c r="J156" s="238"/>
    </row>
    <row r="157" spans="2:10" ht="12.75" customHeight="1">
      <c r="B157" s="240">
        <v>1</v>
      </c>
      <c r="C157" s="238"/>
      <c r="D157" s="240" t="s">
        <v>60</v>
      </c>
      <c r="E157" s="238"/>
      <c r="F157" s="241">
        <v>26124.1</v>
      </c>
      <c r="G157" s="238"/>
      <c r="H157" s="161" t="s">
        <v>190</v>
      </c>
      <c r="I157" s="240" t="s">
        <v>503</v>
      </c>
      <c r="J157" s="238"/>
    </row>
    <row r="158" spans="2:10" ht="12.75" customHeight="1">
      <c r="B158" s="240">
        <v>2</v>
      </c>
      <c r="C158" s="238"/>
      <c r="D158" s="240" t="s">
        <v>60</v>
      </c>
      <c r="E158" s="238"/>
      <c r="F158" s="241">
        <v>409.1</v>
      </c>
      <c r="G158" s="238"/>
      <c r="H158" s="161" t="s">
        <v>491</v>
      </c>
      <c r="I158" s="240" t="s">
        <v>496</v>
      </c>
      <c r="J158" s="238"/>
    </row>
    <row r="159" spans="2:10" ht="12.75" customHeight="1">
      <c r="B159" s="240">
        <v>3</v>
      </c>
      <c r="C159" s="238"/>
      <c r="D159" s="240" t="s">
        <v>505</v>
      </c>
      <c r="E159" s="238"/>
      <c r="F159" s="241">
        <v>855</v>
      </c>
      <c r="G159" s="238"/>
      <c r="H159" s="161" t="s">
        <v>426</v>
      </c>
      <c r="I159" s="240" t="s">
        <v>506</v>
      </c>
      <c r="J159" s="238"/>
    </row>
    <row r="160" spans="2:10">
      <c r="B160" s="237"/>
      <c r="C160" s="238"/>
      <c r="D160" s="237"/>
      <c r="E160" s="238"/>
      <c r="F160" s="239">
        <v>27388.199999999997</v>
      </c>
      <c r="G160" s="238"/>
      <c r="H160" s="163"/>
      <c r="I160" s="237"/>
      <c r="J160" s="238"/>
    </row>
    <row r="161" spans="2:10" ht="45.6" customHeight="1">
      <c r="B161" s="242" t="s">
        <v>741</v>
      </c>
      <c r="C161" s="243"/>
      <c r="D161" s="243"/>
      <c r="E161" s="243"/>
      <c r="F161" s="243"/>
      <c r="G161" s="243"/>
      <c r="H161" s="243"/>
      <c r="I161" s="243"/>
      <c r="J161" s="243"/>
    </row>
    <row r="162" spans="2:10" ht="12.75" customHeight="1">
      <c r="B162" s="244" t="s">
        <v>168</v>
      </c>
      <c r="C162" s="238"/>
      <c r="D162" s="244" t="s">
        <v>169</v>
      </c>
      <c r="E162" s="238"/>
      <c r="F162" s="244" t="s">
        <v>170</v>
      </c>
      <c r="G162" s="238"/>
      <c r="H162" s="162" t="s">
        <v>171</v>
      </c>
      <c r="I162" s="244" t="s">
        <v>172</v>
      </c>
      <c r="J162" s="238"/>
    </row>
    <row r="163" spans="2:10" ht="12.75" customHeight="1">
      <c r="B163" s="240">
        <v>1</v>
      </c>
      <c r="C163" s="238"/>
      <c r="D163" s="240" t="s">
        <v>507</v>
      </c>
      <c r="E163" s="238"/>
      <c r="F163" s="241">
        <v>997</v>
      </c>
      <c r="G163" s="238"/>
      <c r="H163" s="161" t="s">
        <v>382</v>
      </c>
      <c r="I163" s="240" t="s">
        <v>508</v>
      </c>
      <c r="J163" s="238"/>
    </row>
    <row r="164" spans="2:10" ht="12.75" customHeight="1">
      <c r="B164" s="240">
        <v>2</v>
      </c>
      <c r="C164" s="238"/>
      <c r="D164" s="240" t="s">
        <v>509</v>
      </c>
      <c r="E164" s="238"/>
      <c r="F164" s="241">
        <v>1275.44</v>
      </c>
      <c r="G164" s="238"/>
      <c r="H164" s="161" t="s">
        <v>228</v>
      </c>
      <c r="I164" s="240" t="s">
        <v>510</v>
      </c>
      <c r="J164" s="238"/>
    </row>
    <row r="165" spans="2:10" ht="12.75" customHeight="1">
      <c r="B165" s="240">
        <v>3</v>
      </c>
      <c r="C165" s="238"/>
      <c r="D165" s="240" t="s">
        <v>511</v>
      </c>
      <c r="E165" s="238"/>
      <c r="F165" s="241">
        <v>238.5</v>
      </c>
      <c r="G165" s="238"/>
      <c r="H165" s="161" t="s">
        <v>245</v>
      </c>
      <c r="I165" s="240" t="s">
        <v>512</v>
      </c>
      <c r="J165" s="238"/>
    </row>
    <row r="166" spans="2:10" ht="12.75" customHeight="1">
      <c r="B166" s="240">
        <v>4</v>
      </c>
      <c r="C166" s="238"/>
      <c r="D166" s="240" t="s">
        <v>513</v>
      </c>
      <c r="E166" s="238"/>
      <c r="F166" s="241">
        <v>240.04</v>
      </c>
      <c r="G166" s="238"/>
      <c r="H166" s="161" t="s">
        <v>245</v>
      </c>
      <c r="I166" s="240" t="s">
        <v>514</v>
      </c>
      <c r="J166" s="238"/>
    </row>
    <row r="167" spans="2:10" ht="12.75" customHeight="1">
      <c r="B167" s="240">
        <v>5</v>
      </c>
      <c r="C167" s="238"/>
      <c r="D167" s="240" t="s">
        <v>507</v>
      </c>
      <c r="E167" s="238"/>
      <c r="F167" s="241">
        <v>1454</v>
      </c>
      <c r="G167" s="238"/>
      <c r="H167" s="161" t="s">
        <v>190</v>
      </c>
      <c r="I167" s="240" t="s">
        <v>508</v>
      </c>
      <c r="J167" s="238"/>
    </row>
    <row r="168" spans="2:10" ht="12.75" customHeight="1">
      <c r="B168" s="240">
        <v>6</v>
      </c>
      <c r="C168" s="238"/>
      <c r="D168" s="240" t="s">
        <v>515</v>
      </c>
      <c r="E168" s="238"/>
      <c r="F168" s="241">
        <v>1246</v>
      </c>
      <c r="G168" s="238"/>
      <c r="H168" s="161" t="s">
        <v>305</v>
      </c>
      <c r="I168" s="240" t="s">
        <v>516</v>
      </c>
      <c r="J168" s="238"/>
    </row>
    <row r="169" spans="2:10" ht="12.75" customHeight="1">
      <c r="B169" s="240">
        <v>7</v>
      </c>
      <c r="C169" s="238"/>
      <c r="D169" s="240" t="s">
        <v>517</v>
      </c>
      <c r="E169" s="238"/>
      <c r="F169" s="241">
        <v>527</v>
      </c>
      <c r="G169" s="238"/>
      <c r="H169" s="161" t="s">
        <v>193</v>
      </c>
      <c r="I169" s="240" t="s">
        <v>518</v>
      </c>
      <c r="J169" s="238"/>
    </row>
    <row r="170" spans="2:10" ht="12.75" customHeight="1">
      <c r="B170" s="240">
        <v>8</v>
      </c>
      <c r="C170" s="238"/>
      <c r="D170" s="240" t="s">
        <v>519</v>
      </c>
      <c r="E170" s="238"/>
      <c r="F170" s="241">
        <v>5329.2</v>
      </c>
      <c r="G170" s="238"/>
      <c r="H170" s="161" t="s">
        <v>193</v>
      </c>
      <c r="I170" s="240" t="s">
        <v>520</v>
      </c>
      <c r="J170" s="238"/>
    </row>
    <row r="171" spans="2:10" ht="12.75" customHeight="1">
      <c r="B171" s="240">
        <v>9</v>
      </c>
      <c r="C171" s="238"/>
      <c r="D171" s="240" t="s">
        <v>522</v>
      </c>
      <c r="E171" s="238"/>
      <c r="F171" s="241">
        <v>2500</v>
      </c>
      <c r="G171" s="238"/>
      <c r="H171" s="161" t="s">
        <v>385</v>
      </c>
      <c r="I171" s="240" t="s">
        <v>523</v>
      </c>
      <c r="J171" s="238"/>
    </row>
    <row r="172" spans="2:10" ht="12.75" customHeight="1">
      <c r="B172" s="240">
        <v>10</v>
      </c>
      <c r="C172" s="238"/>
      <c r="D172" s="240" t="s">
        <v>524</v>
      </c>
      <c r="E172" s="238"/>
      <c r="F172" s="241">
        <v>1852.52</v>
      </c>
      <c r="G172" s="238"/>
      <c r="H172" s="161" t="s">
        <v>463</v>
      </c>
      <c r="I172" s="240" t="s">
        <v>525</v>
      </c>
      <c r="J172" s="238"/>
    </row>
    <row r="173" spans="2:10" ht="12.75" customHeight="1">
      <c r="B173" s="240">
        <v>11</v>
      </c>
      <c r="C173" s="238"/>
      <c r="D173" s="240" t="s">
        <v>526</v>
      </c>
      <c r="E173" s="238"/>
      <c r="F173" s="241">
        <v>2223.1799999999998</v>
      </c>
      <c r="G173" s="238"/>
      <c r="H173" s="161" t="s">
        <v>381</v>
      </c>
      <c r="I173" s="240" t="s">
        <v>527</v>
      </c>
      <c r="J173" s="238"/>
    </row>
    <row r="174" spans="2:10" ht="12.75" customHeight="1">
      <c r="B174" s="240">
        <v>12</v>
      </c>
      <c r="C174" s="238"/>
      <c r="D174" s="240" t="s">
        <v>507</v>
      </c>
      <c r="E174" s="238"/>
      <c r="F174" s="241">
        <v>716</v>
      </c>
      <c r="G174" s="238"/>
      <c r="H174" s="161" t="s">
        <v>279</v>
      </c>
      <c r="I174" s="240" t="s">
        <v>508</v>
      </c>
      <c r="J174" s="238"/>
    </row>
    <row r="175" spans="2:10" ht="12.75" customHeight="1">
      <c r="B175" s="240">
        <v>13</v>
      </c>
      <c r="C175" s="238"/>
      <c r="D175" s="240" t="s">
        <v>528</v>
      </c>
      <c r="E175" s="238"/>
      <c r="F175" s="241">
        <v>960</v>
      </c>
      <c r="G175" s="238"/>
      <c r="H175" s="161" t="s">
        <v>426</v>
      </c>
      <c r="I175" s="240" t="s">
        <v>529</v>
      </c>
      <c r="J175" s="238"/>
    </row>
    <row r="176" spans="2:10" ht="12.75" customHeight="1">
      <c r="B176" s="240">
        <v>14</v>
      </c>
      <c r="C176" s="238"/>
      <c r="D176" s="240" t="s">
        <v>530</v>
      </c>
      <c r="E176" s="238"/>
      <c r="F176" s="241">
        <v>981.6</v>
      </c>
      <c r="G176" s="238"/>
      <c r="H176" s="161" t="s">
        <v>175</v>
      </c>
      <c r="I176" s="240" t="s">
        <v>531</v>
      </c>
      <c r="J176" s="238"/>
    </row>
    <row r="177" spans="2:10" ht="12.75" customHeight="1">
      <c r="B177" s="240">
        <v>15</v>
      </c>
      <c r="C177" s="238"/>
      <c r="D177" s="240" t="s">
        <v>532</v>
      </c>
      <c r="E177" s="238"/>
      <c r="F177" s="241">
        <v>310</v>
      </c>
      <c r="G177" s="238"/>
      <c r="H177" s="161" t="s">
        <v>382</v>
      </c>
      <c r="I177" s="240" t="s">
        <v>508</v>
      </c>
      <c r="J177" s="238"/>
    </row>
    <row r="178" spans="2:10" ht="12.75" customHeight="1">
      <c r="B178" s="240">
        <v>16</v>
      </c>
      <c r="C178" s="238"/>
      <c r="D178" s="240" t="s">
        <v>521</v>
      </c>
      <c r="E178" s="238"/>
      <c r="F178" s="241">
        <v>492.5</v>
      </c>
      <c r="G178" s="238"/>
      <c r="H178" s="161" t="s">
        <v>245</v>
      </c>
      <c r="I178" s="240" t="s">
        <v>494</v>
      </c>
      <c r="J178" s="238"/>
    </row>
    <row r="179" spans="2:10" ht="12.75" customHeight="1">
      <c r="B179" s="240">
        <v>17</v>
      </c>
      <c r="C179" s="238"/>
      <c r="D179" s="240" t="s">
        <v>507</v>
      </c>
      <c r="E179" s="238"/>
      <c r="F179" s="241">
        <v>140</v>
      </c>
      <c r="G179" s="238"/>
      <c r="H179" s="161" t="s">
        <v>228</v>
      </c>
      <c r="I179" s="240" t="s">
        <v>533</v>
      </c>
      <c r="J179" s="238"/>
    </row>
    <row r="180" spans="2:10">
      <c r="B180" s="237"/>
      <c r="C180" s="238"/>
      <c r="D180" s="237"/>
      <c r="E180" s="238"/>
      <c r="F180" s="239">
        <v>21482.98</v>
      </c>
      <c r="G180" s="238"/>
      <c r="H180" s="163"/>
      <c r="I180" s="237"/>
      <c r="J180" s="238"/>
    </row>
    <row r="181" spans="2:10" ht="45.6" customHeight="1">
      <c r="B181" s="242" t="s">
        <v>742</v>
      </c>
      <c r="C181" s="243"/>
      <c r="D181" s="243"/>
      <c r="E181" s="243"/>
      <c r="F181" s="243"/>
      <c r="G181" s="243"/>
      <c r="H181" s="243"/>
      <c r="I181" s="243"/>
      <c r="J181" s="243"/>
    </row>
    <row r="182" spans="2:10" ht="12.75" customHeight="1">
      <c r="B182" s="244" t="s">
        <v>168</v>
      </c>
      <c r="C182" s="238"/>
      <c r="D182" s="244" t="s">
        <v>169</v>
      </c>
      <c r="E182" s="238"/>
      <c r="F182" s="244" t="s">
        <v>170</v>
      </c>
      <c r="G182" s="238"/>
      <c r="H182" s="162" t="s">
        <v>171</v>
      </c>
      <c r="I182" s="244" t="s">
        <v>172</v>
      </c>
      <c r="J182" s="238"/>
    </row>
    <row r="183" spans="2:10" ht="12.75" customHeight="1">
      <c r="B183" s="240">
        <v>1</v>
      </c>
      <c r="C183" s="238"/>
      <c r="D183" s="240" t="s">
        <v>534</v>
      </c>
      <c r="E183" s="238"/>
      <c r="F183" s="241">
        <v>5016.45</v>
      </c>
      <c r="G183" s="238"/>
      <c r="H183" s="161" t="s">
        <v>175</v>
      </c>
      <c r="I183" s="240" t="s">
        <v>309</v>
      </c>
      <c r="J183" s="238"/>
    </row>
    <row r="184" spans="2:10" ht="12.75" customHeight="1">
      <c r="B184" s="240">
        <v>2</v>
      </c>
      <c r="C184" s="238"/>
      <c r="D184" s="240" t="s">
        <v>534</v>
      </c>
      <c r="E184" s="238"/>
      <c r="F184" s="241">
        <v>190</v>
      </c>
      <c r="G184" s="238"/>
      <c r="H184" s="161" t="s">
        <v>298</v>
      </c>
      <c r="I184" s="240" t="s">
        <v>309</v>
      </c>
      <c r="J184" s="238"/>
    </row>
    <row r="185" spans="2:10">
      <c r="B185" s="237"/>
      <c r="C185" s="238"/>
      <c r="D185" s="237"/>
      <c r="E185" s="238"/>
      <c r="F185" s="239">
        <v>5206.45</v>
      </c>
      <c r="G185" s="238"/>
      <c r="H185" s="163"/>
      <c r="I185" s="237"/>
      <c r="J185" s="238"/>
    </row>
    <row r="186" spans="2:10" ht="45.6" customHeight="1">
      <c r="B186" s="242" t="s">
        <v>743</v>
      </c>
      <c r="C186" s="243"/>
      <c r="D186" s="243"/>
      <c r="E186" s="243"/>
      <c r="F186" s="243"/>
      <c r="G186" s="243"/>
      <c r="H186" s="243"/>
      <c r="I186" s="243"/>
      <c r="J186" s="243"/>
    </row>
    <row r="187" spans="2:10" ht="12.75" customHeight="1">
      <c r="B187" s="244" t="s">
        <v>168</v>
      </c>
      <c r="C187" s="238"/>
      <c r="D187" s="244" t="s">
        <v>169</v>
      </c>
      <c r="E187" s="238"/>
      <c r="F187" s="244" t="s">
        <v>170</v>
      </c>
      <c r="G187" s="238"/>
      <c r="H187" s="162" t="s">
        <v>171</v>
      </c>
      <c r="I187" s="244" t="s">
        <v>172</v>
      </c>
      <c r="J187" s="238"/>
    </row>
    <row r="188" spans="2:10" ht="12.75" customHeight="1">
      <c r="B188" s="240">
        <v>1</v>
      </c>
      <c r="C188" s="238"/>
      <c r="D188" s="240" t="s">
        <v>744</v>
      </c>
      <c r="E188" s="238"/>
      <c r="F188" s="241">
        <v>-1980</v>
      </c>
      <c r="G188" s="238"/>
      <c r="H188" s="161" t="s">
        <v>386</v>
      </c>
      <c r="I188" s="240" t="s">
        <v>745</v>
      </c>
      <c r="J188" s="238"/>
    </row>
    <row r="189" spans="2:10" ht="12.75" customHeight="1">
      <c r="B189" s="240">
        <v>2</v>
      </c>
      <c r="C189" s="238"/>
      <c r="D189" s="240" t="s">
        <v>746</v>
      </c>
      <c r="E189" s="238"/>
      <c r="F189" s="241">
        <v>-1087.2</v>
      </c>
      <c r="G189" s="238"/>
      <c r="H189" s="161" t="s">
        <v>252</v>
      </c>
      <c r="I189" s="240" t="s">
        <v>747</v>
      </c>
      <c r="J189" s="238"/>
    </row>
    <row r="190" spans="2:10" ht="12.75" customHeight="1">
      <c r="B190" s="240">
        <v>3</v>
      </c>
      <c r="C190" s="238"/>
      <c r="D190" s="240" t="s">
        <v>748</v>
      </c>
      <c r="E190" s="238"/>
      <c r="F190" s="241">
        <v>-2112.9899999999998</v>
      </c>
      <c r="G190" s="238"/>
      <c r="H190" s="161" t="s">
        <v>219</v>
      </c>
      <c r="I190" s="240" t="s">
        <v>749</v>
      </c>
      <c r="J190" s="238"/>
    </row>
    <row r="191" spans="2:10">
      <c r="B191" s="237"/>
      <c r="C191" s="238"/>
      <c r="D191" s="237"/>
      <c r="E191" s="238"/>
      <c r="F191" s="239">
        <v>-5180.1899999999996</v>
      </c>
      <c r="G191" s="238"/>
      <c r="H191" s="163"/>
      <c r="I191" s="237"/>
      <c r="J191" s="238"/>
    </row>
    <row r="192" spans="2:10" ht="45.6" customHeight="1">
      <c r="B192" s="242" t="s">
        <v>750</v>
      </c>
      <c r="C192" s="243"/>
      <c r="D192" s="243"/>
      <c r="E192" s="243"/>
      <c r="F192" s="243"/>
      <c r="G192" s="243"/>
      <c r="H192" s="243"/>
      <c r="I192" s="243"/>
      <c r="J192" s="243"/>
    </row>
    <row r="193" spans="2:10" ht="12.75" customHeight="1">
      <c r="B193" s="244" t="s">
        <v>168</v>
      </c>
      <c r="C193" s="238"/>
      <c r="D193" s="244" t="s">
        <v>169</v>
      </c>
      <c r="E193" s="238"/>
      <c r="F193" s="244" t="s">
        <v>170</v>
      </c>
      <c r="G193" s="238"/>
      <c r="H193" s="162" t="s">
        <v>171</v>
      </c>
      <c r="I193" s="244" t="s">
        <v>172</v>
      </c>
      <c r="J193" s="238"/>
    </row>
    <row r="194" spans="2:10" ht="12.75" customHeight="1">
      <c r="B194" s="240">
        <v>1</v>
      </c>
      <c r="C194" s="238"/>
      <c r="D194" s="240" t="s">
        <v>535</v>
      </c>
      <c r="E194" s="238"/>
      <c r="F194" s="241">
        <v>10</v>
      </c>
      <c r="G194" s="238"/>
      <c r="H194" s="161" t="s">
        <v>463</v>
      </c>
      <c r="I194" s="240" t="s">
        <v>306</v>
      </c>
      <c r="J194" s="238"/>
    </row>
    <row r="195" spans="2:10" ht="12.75" customHeight="1">
      <c r="B195" s="240">
        <v>2</v>
      </c>
      <c r="C195" s="238"/>
      <c r="D195" s="240" t="s">
        <v>535</v>
      </c>
      <c r="E195" s="238"/>
      <c r="F195" s="241">
        <v>10</v>
      </c>
      <c r="G195" s="238"/>
      <c r="H195" s="161" t="s">
        <v>463</v>
      </c>
      <c r="I195" s="240" t="s">
        <v>306</v>
      </c>
      <c r="J195" s="238"/>
    </row>
    <row r="196" spans="2:10" ht="12.75" customHeight="1">
      <c r="B196" s="240">
        <v>3</v>
      </c>
      <c r="C196" s="238"/>
      <c r="D196" s="240" t="s">
        <v>535</v>
      </c>
      <c r="E196" s="238"/>
      <c r="F196" s="241">
        <v>10</v>
      </c>
      <c r="G196" s="238"/>
      <c r="H196" s="161" t="s">
        <v>463</v>
      </c>
      <c r="I196" s="240" t="s">
        <v>306</v>
      </c>
      <c r="J196" s="238"/>
    </row>
    <row r="197" spans="2:10" ht="12.75" customHeight="1">
      <c r="B197" s="240">
        <v>4</v>
      </c>
      <c r="C197" s="238"/>
      <c r="D197" s="240" t="s">
        <v>535</v>
      </c>
      <c r="E197" s="238"/>
      <c r="F197" s="241">
        <v>10</v>
      </c>
      <c r="G197" s="238"/>
      <c r="H197" s="161" t="s">
        <v>463</v>
      </c>
      <c r="I197" s="240" t="s">
        <v>306</v>
      </c>
      <c r="J197" s="238"/>
    </row>
    <row r="198" spans="2:10" ht="12.75" customHeight="1">
      <c r="B198" s="240">
        <v>5</v>
      </c>
      <c r="C198" s="238"/>
      <c r="D198" s="240" t="s">
        <v>536</v>
      </c>
      <c r="E198" s="238"/>
      <c r="F198" s="241">
        <v>40</v>
      </c>
      <c r="G198" s="238"/>
      <c r="H198" s="161" t="s">
        <v>463</v>
      </c>
      <c r="I198" s="240" t="s">
        <v>306</v>
      </c>
      <c r="J198" s="238"/>
    </row>
    <row r="199" spans="2:10" ht="12.75" customHeight="1">
      <c r="B199" s="240">
        <v>6</v>
      </c>
      <c r="C199" s="238"/>
      <c r="D199" s="240" t="s">
        <v>536</v>
      </c>
      <c r="E199" s="238"/>
      <c r="F199" s="241">
        <v>40</v>
      </c>
      <c r="G199" s="238"/>
      <c r="H199" s="161" t="s">
        <v>463</v>
      </c>
      <c r="I199" s="240" t="s">
        <v>306</v>
      </c>
      <c r="J199" s="238"/>
    </row>
    <row r="200" spans="2:10" ht="12.75" customHeight="1">
      <c r="B200" s="240">
        <v>7</v>
      </c>
      <c r="C200" s="238"/>
      <c r="D200" s="240" t="s">
        <v>536</v>
      </c>
      <c r="E200" s="238"/>
      <c r="F200" s="241">
        <v>40</v>
      </c>
      <c r="G200" s="238"/>
      <c r="H200" s="161" t="s">
        <v>463</v>
      </c>
      <c r="I200" s="240" t="s">
        <v>306</v>
      </c>
      <c r="J200" s="238"/>
    </row>
    <row r="201" spans="2:10" ht="12.75" customHeight="1">
      <c r="B201" s="240">
        <v>8</v>
      </c>
      <c r="C201" s="238"/>
      <c r="D201" s="240" t="s">
        <v>536</v>
      </c>
      <c r="E201" s="238"/>
      <c r="F201" s="241">
        <v>40</v>
      </c>
      <c r="G201" s="238"/>
      <c r="H201" s="161" t="s">
        <v>463</v>
      </c>
      <c r="I201" s="240" t="s">
        <v>306</v>
      </c>
      <c r="J201" s="238"/>
    </row>
    <row r="202" spans="2:10" ht="12.75" customHeight="1">
      <c r="B202" s="240">
        <v>9</v>
      </c>
      <c r="C202" s="238"/>
      <c r="D202" s="240" t="s">
        <v>537</v>
      </c>
      <c r="E202" s="238"/>
      <c r="F202" s="241">
        <v>25</v>
      </c>
      <c r="G202" s="238"/>
      <c r="H202" s="161" t="s">
        <v>463</v>
      </c>
      <c r="I202" s="240" t="s">
        <v>306</v>
      </c>
      <c r="J202" s="238"/>
    </row>
    <row r="203" spans="2:10" ht="12.75" customHeight="1">
      <c r="B203" s="240">
        <v>10</v>
      </c>
      <c r="C203" s="238"/>
      <c r="D203" s="240" t="s">
        <v>537</v>
      </c>
      <c r="E203" s="238"/>
      <c r="F203" s="241">
        <v>25</v>
      </c>
      <c r="G203" s="238"/>
      <c r="H203" s="161" t="s">
        <v>463</v>
      </c>
      <c r="I203" s="240" t="s">
        <v>306</v>
      </c>
      <c r="J203" s="238"/>
    </row>
    <row r="204" spans="2:10" ht="12.75" customHeight="1">
      <c r="B204" s="240">
        <v>11</v>
      </c>
      <c r="C204" s="238"/>
      <c r="D204" s="240" t="s">
        <v>537</v>
      </c>
      <c r="E204" s="238"/>
      <c r="F204" s="241">
        <v>25</v>
      </c>
      <c r="G204" s="238"/>
      <c r="H204" s="161" t="s">
        <v>463</v>
      </c>
      <c r="I204" s="240" t="s">
        <v>306</v>
      </c>
      <c r="J204" s="238"/>
    </row>
    <row r="205" spans="2:10" ht="12.75" customHeight="1">
      <c r="B205" s="240">
        <v>12</v>
      </c>
      <c r="C205" s="238"/>
      <c r="D205" s="240" t="s">
        <v>537</v>
      </c>
      <c r="E205" s="238"/>
      <c r="F205" s="241">
        <v>25</v>
      </c>
      <c r="G205" s="238"/>
      <c r="H205" s="161" t="s">
        <v>463</v>
      </c>
      <c r="I205" s="240" t="s">
        <v>306</v>
      </c>
      <c r="J205" s="238"/>
    </row>
    <row r="206" spans="2:10">
      <c r="B206" s="237"/>
      <c r="C206" s="238"/>
      <c r="D206" s="237"/>
      <c r="E206" s="238"/>
      <c r="F206" s="239">
        <v>300</v>
      </c>
      <c r="G206" s="238"/>
      <c r="H206" s="163"/>
      <c r="I206" s="237"/>
      <c r="J206" s="238"/>
    </row>
    <row r="207" spans="2:10" ht="45.6" customHeight="1">
      <c r="B207" s="242" t="s">
        <v>751</v>
      </c>
      <c r="C207" s="243"/>
      <c r="D207" s="243"/>
      <c r="E207" s="243"/>
      <c r="F207" s="243"/>
      <c r="G207" s="243"/>
      <c r="H207" s="243"/>
      <c r="I207" s="243"/>
      <c r="J207" s="243"/>
    </row>
    <row r="208" spans="2:10" ht="12.75" customHeight="1">
      <c r="B208" s="244" t="s">
        <v>168</v>
      </c>
      <c r="C208" s="238"/>
      <c r="D208" s="244" t="s">
        <v>169</v>
      </c>
      <c r="E208" s="238"/>
      <c r="F208" s="244" t="s">
        <v>170</v>
      </c>
      <c r="G208" s="238"/>
      <c r="H208" s="162" t="s">
        <v>171</v>
      </c>
      <c r="I208" s="244" t="s">
        <v>172</v>
      </c>
      <c r="J208" s="238"/>
    </row>
    <row r="209" spans="2:10" ht="12.75" customHeight="1">
      <c r="B209" s="240">
        <v>1</v>
      </c>
      <c r="C209" s="238"/>
      <c r="D209" s="240" t="s">
        <v>538</v>
      </c>
      <c r="E209" s="238"/>
      <c r="F209" s="241">
        <v>10</v>
      </c>
      <c r="G209" s="238"/>
      <c r="H209" s="161" t="s">
        <v>463</v>
      </c>
      <c r="I209" s="240" t="s">
        <v>539</v>
      </c>
      <c r="J209" s="238"/>
    </row>
    <row r="210" spans="2:10" ht="12.75" customHeight="1">
      <c r="B210" s="240">
        <v>2</v>
      </c>
      <c r="C210" s="238"/>
      <c r="D210" s="240" t="s">
        <v>538</v>
      </c>
      <c r="E210" s="238"/>
      <c r="F210" s="241">
        <v>10</v>
      </c>
      <c r="G210" s="238"/>
      <c r="H210" s="161" t="s">
        <v>463</v>
      </c>
      <c r="I210" s="240" t="s">
        <v>539</v>
      </c>
      <c r="J210" s="238"/>
    </row>
    <row r="211" spans="2:10" ht="12.75" customHeight="1">
      <c r="B211" s="240">
        <v>3</v>
      </c>
      <c r="C211" s="238"/>
      <c r="D211" s="240" t="s">
        <v>538</v>
      </c>
      <c r="E211" s="238"/>
      <c r="F211" s="241">
        <v>10</v>
      </c>
      <c r="G211" s="238"/>
      <c r="H211" s="161" t="s">
        <v>463</v>
      </c>
      <c r="I211" s="240" t="s">
        <v>540</v>
      </c>
      <c r="J211" s="238"/>
    </row>
    <row r="212" spans="2:10" ht="12.75" customHeight="1">
      <c r="B212" s="240">
        <v>4</v>
      </c>
      <c r="C212" s="238"/>
      <c r="D212" s="240" t="s">
        <v>538</v>
      </c>
      <c r="E212" s="238"/>
      <c r="F212" s="241">
        <v>10</v>
      </c>
      <c r="G212" s="238"/>
      <c r="H212" s="161" t="s">
        <v>463</v>
      </c>
      <c r="I212" s="240" t="s">
        <v>541</v>
      </c>
      <c r="J212" s="238"/>
    </row>
    <row r="213" spans="2:10">
      <c r="B213" s="237"/>
      <c r="C213" s="238"/>
      <c r="D213" s="237"/>
      <c r="E213" s="238"/>
      <c r="F213" s="239">
        <v>40</v>
      </c>
      <c r="G213" s="238"/>
      <c r="H213" s="163"/>
      <c r="I213" s="237"/>
      <c r="J213" s="238"/>
    </row>
    <row r="214" spans="2:10" ht="45.6" customHeight="1">
      <c r="B214" s="242" t="s">
        <v>752</v>
      </c>
      <c r="C214" s="243"/>
      <c r="D214" s="243"/>
      <c r="E214" s="243"/>
      <c r="F214" s="243"/>
      <c r="G214" s="243"/>
      <c r="H214" s="243"/>
      <c r="I214" s="243"/>
      <c r="J214" s="243"/>
    </row>
    <row r="215" spans="2:10" ht="12.75" customHeight="1">
      <c r="B215" s="244" t="s">
        <v>168</v>
      </c>
      <c r="C215" s="238"/>
      <c r="D215" s="244" t="s">
        <v>169</v>
      </c>
      <c r="E215" s="238"/>
      <c r="F215" s="244" t="s">
        <v>170</v>
      </c>
      <c r="G215" s="238"/>
      <c r="H215" s="162" t="s">
        <v>171</v>
      </c>
      <c r="I215" s="244" t="s">
        <v>172</v>
      </c>
      <c r="J215" s="238"/>
    </row>
    <row r="216" spans="2:10" ht="12.75" customHeight="1">
      <c r="B216" s="240">
        <v>1</v>
      </c>
      <c r="C216" s="238"/>
      <c r="D216" s="240" t="s">
        <v>542</v>
      </c>
      <c r="E216" s="238"/>
      <c r="F216" s="241">
        <v>10</v>
      </c>
      <c r="G216" s="238"/>
      <c r="H216" s="161" t="s">
        <v>391</v>
      </c>
      <c r="I216" s="240" t="s">
        <v>543</v>
      </c>
      <c r="J216" s="238"/>
    </row>
    <row r="217" spans="2:10" ht="12.75" customHeight="1">
      <c r="B217" s="240">
        <v>2</v>
      </c>
      <c r="C217" s="238"/>
      <c r="D217" s="240" t="s">
        <v>544</v>
      </c>
      <c r="E217" s="238"/>
      <c r="F217" s="241">
        <v>10</v>
      </c>
      <c r="G217" s="238"/>
      <c r="H217" s="161" t="s">
        <v>391</v>
      </c>
      <c r="I217" s="240" t="s">
        <v>543</v>
      </c>
      <c r="J217" s="238"/>
    </row>
    <row r="218" spans="2:10" ht="12.75" customHeight="1">
      <c r="B218" s="240">
        <v>3</v>
      </c>
      <c r="C218" s="238"/>
      <c r="D218" s="240" t="s">
        <v>545</v>
      </c>
      <c r="E218" s="238"/>
      <c r="F218" s="241">
        <v>594</v>
      </c>
      <c r="G218" s="238"/>
      <c r="H218" s="161" t="s">
        <v>391</v>
      </c>
      <c r="I218" s="240" t="s">
        <v>546</v>
      </c>
      <c r="J218" s="238"/>
    </row>
    <row r="219" spans="2:10" ht="12.75" customHeight="1">
      <c r="B219" s="240">
        <v>4</v>
      </c>
      <c r="C219" s="238"/>
      <c r="D219" s="240" t="s">
        <v>545</v>
      </c>
      <c r="E219" s="238"/>
      <c r="F219" s="241">
        <v>559.95000000000005</v>
      </c>
      <c r="G219" s="238"/>
      <c r="H219" s="161" t="s">
        <v>385</v>
      </c>
      <c r="I219" s="240" t="s">
        <v>547</v>
      </c>
      <c r="J219" s="238"/>
    </row>
    <row r="220" spans="2:10" ht="12.75" customHeight="1">
      <c r="B220" s="240">
        <v>5</v>
      </c>
      <c r="C220" s="238"/>
      <c r="D220" s="240" t="s">
        <v>545</v>
      </c>
      <c r="E220" s="238"/>
      <c r="F220" s="241">
        <v>106.96</v>
      </c>
      <c r="G220" s="238"/>
      <c r="H220" s="161" t="s">
        <v>386</v>
      </c>
      <c r="I220" s="240" t="s">
        <v>543</v>
      </c>
      <c r="J220" s="238"/>
    </row>
    <row r="221" spans="2:10" ht="12.75" customHeight="1">
      <c r="B221" s="240">
        <v>6</v>
      </c>
      <c r="C221" s="238"/>
      <c r="D221" s="240" t="s">
        <v>548</v>
      </c>
      <c r="E221" s="238"/>
      <c r="F221" s="241">
        <v>1487.81</v>
      </c>
      <c r="G221" s="238"/>
      <c r="H221" s="161" t="s">
        <v>266</v>
      </c>
      <c r="I221" s="240" t="s">
        <v>547</v>
      </c>
      <c r="J221" s="238"/>
    </row>
    <row r="222" spans="2:10" ht="12.75" customHeight="1">
      <c r="B222" s="240">
        <v>7</v>
      </c>
      <c r="C222" s="238"/>
      <c r="D222" s="240" t="s">
        <v>549</v>
      </c>
      <c r="E222" s="238"/>
      <c r="F222" s="241">
        <v>1789.31</v>
      </c>
      <c r="G222" s="238"/>
      <c r="H222" s="161" t="s">
        <v>266</v>
      </c>
      <c r="I222" s="240" t="s">
        <v>547</v>
      </c>
      <c r="J222" s="238"/>
    </row>
    <row r="223" spans="2:10" ht="12.75" customHeight="1">
      <c r="B223" s="240">
        <v>8</v>
      </c>
      <c r="C223" s="238"/>
      <c r="D223" s="240" t="s">
        <v>550</v>
      </c>
      <c r="E223" s="238"/>
      <c r="F223" s="241">
        <v>260.5</v>
      </c>
      <c r="G223" s="238"/>
      <c r="H223" s="161" t="s">
        <v>193</v>
      </c>
      <c r="I223" s="240" t="s">
        <v>546</v>
      </c>
      <c r="J223" s="238"/>
    </row>
    <row r="224" spans="2:10" ht="12.75" customHeight="1">
      <c r="B224" s="240">
        <v>9</v>
      </c>
      <c r="C224" s="238"/>
      <c r="D224" s="240" t="s">
        <v>550</v>
      </c>
      <c r="E224" s="238"/>
      <c r="F224" s="241">
        <v>18.88</v>
      </c>
      <c r="G224" s="238"/>
      <c r="H224" s="161" t="s">
        <v>193</v>
      </c>
      <c r="I224" s="240" t="s">
        <v>543</v>
      </c>
      <c r="J224" s="238"/>
    </row>
    <row r="225" spans="2:10" ht="12.75" customHeight="1">
      <c r="B225" s="240">
        <v>10</v>
      </c>
      <c r="C225" s="238"/>
      <c r="D225" s="240" t="s">
        <v>550</v>
      </c>
      <c r="E225" s="238"/>
      <c r="F225" s="241">
        <v>603.80999999999995</v>
      </c>
      <c r="G225" s="238"/>
      <c r="H225" s="161" t="s">
        <v>193</v>
      </c>
      <c r="I225" s="240" t="s">
        <v>551</v>
      </c>
      <c r="J225" s="238"/>
    </row>
    <row r="226" spans="2:10" ht="12.75" customHeight="1">
      <c r="B226" s="240">
        <v>11</v>
      </c>
      <c r="C226" s="238"/>
      <c r="D226" s="240" t="s">
        <v>552</v>
      </c>
      <c r="E226" s="238"/>
      <c r="F226" s="241">
        <v>18.88</v>
      </c>
      <c r="G226" s="238"/>
      <c r="H226" s="161" t="s">
        <v>193</v>
      </c>
      <c r="I226" s="240" t="s">
        <v>543</v>
      </c>
      <c r="J226" s="238"/>
    </row>
    <row r="227" spans="2:10" ht="12.75" customHeight="1">
      <c r="B227" s="240">
        <v>12</v>
      </c>
      <c r="C227" s="238"/>
      <c r="D227" s="240" t="s">
        <v>552</v>
      </c>
      <c r="E227" s="238"/>
      <c r="F227" s="241">
        <v>20.34</v>
      </c>
      <c r="G227" s="238"/>
      <c r="H227" s="161" t="s">
        <v>193</v>
      </c>
      <c r="I227" s="240" t="s">
        <v>543</v>
      </c>
      <c r="J227" s="238"/>
    </row>
    <row r="228" spans="2:10">
      <c r="B228" s="237"/>
      <c r="C228" s="238"/>
      <c r="D228" s="237"/>
      <c r="E228" s="238"/>
      <c r="F228" s="239">
        <v>5480.4400000000014</v>
      </c>
      <c r="G228" s="238"/>
      <c r="H228" s="163"/>
      <c r="I228" s="237"/>
      <c r="J228" s="238"/>
    </row>
    <row r="229" spans="2:10" ht="45.6" customHeight="1">
      <c r="B229" s="242" t="s">
        <v>753</v>
      </c>
      <c r="C229" s="243"/>
      <c r="D229" s="243"/>
      <c r="E229" s="243"/>
      <c r="F229" s="243"/>
      <c r="G229" s="243"/>
      <c r="H229" s="243"/>
      <c r="I229" s="243"/>
      <c r="J229" s="243"/>
    </row>
    <row r="230" spans="2:10" ht="12.75" customHeight="1">
      <c r="B230" s="244" t="s">
        <v>168</v>
      </c>
      <c r="C230" s="238"/>
      <c r="D230" s="244" t="s">
        <v>169</v>
      </c>
      <c r="E230" s="238"/>
      <c r="F230" s="244" t="s">
        <v>170</v>
      </c>
      <c r="G230" s="238"/>
      <c r="H230" s="162" t="s">
        <v>171</v>
      </c>
      <c r="I230" s="244" t="s">
        <v>172</v>
      </c>
      <c r="J230" s="238"/>
    </row>
    <row r="231" spans="2:10" ht="12.75" customHeight="1">
      <c r="B231" s="240">
        <v>1</v>
      </c>
      <c r="C231" s="238"/>
      <c r="D231" s="240" t="s">
        <v>553</v>
      </c>
      <c r="E231" s="238"/>
      <c r="F231" s="241">
        <v>13990</v>
      </c>
      <c r="G231" s="238"/>
      <c r="H231" s="161" t="s">
        <v>197</v>
      </c>
      <c r="I231" s="240" t="s">
        <v>499</v>
      </c>
      <c r="J231" s="238"/>
    </row>
    <row r="232" spans="2:10" ht="12.75" customHeight="1">
      <c r="B232" s="240">
        <v>2</v>
      </c>
      <c r="C232" s="238"/>
      <c r="D232" s="240" t="s">
        <v>554</v>
      </c>
      <c r="E232" s="238"/>
      <c r="F232" s="241">
        <v>13990</v>
      </c>
      <c r="G232" s="238"/>
      <c r="H232" s="161" t="s">
        <v>305</v>
      </c>
      <c r="I232" s="240" t="s">
        <v>499</v>
      </c>
      <c r="J232" s="238"/>
    </row>
    <row r="233" spans="2:10" ht="12.75" customHeight="1">
      <c r="B233" s="240">
        <v>3</v>
      </c>
      <c r="C233" s="238"/>
      <c r="D233" s="240" t="s">
        <v>555</v>
      </c>
      <c r="E233" s="238"/>
      <c r="F233" s="241">
        <v>13990</v>
      </c>
      <c r="G233" s="238"/>
      <c r="H233" s="161" t="s">
        <v>298</v>
      </c>
      <c r="I233" s="240" t="s">
        <v>499</v>
      </c>
      <c r="J233" s="238"/>
    </row>
    <row r="234" spans="2:10" ht="12.75" customHeight="1">
      <c r="B234" s="240">
        <v>4</v>
      </c>
      <c r="C234" s="238"/>
      <c r="D234" s="240" t="s">
        <v>556</v>
      </c>
      <c r="E234" s="238"/>
      <c r="F234" s="241">
        <v>13990</v>
      </c>
      <c r="G234" s="238"/>
      <c r="H234" s="161" t="s">
        <v>279</v>
      </c>
      <c r="I234" s="240" t="s">
        <v>499</v>
      </c>
      <c r="J234" s="238"/>
    </row>
    <row r="235" spans="2:10">
      <c r="B235" s="237"/>
      <c r="C235" s="238"/>
      <c r="D235" s="237"/>
      <c r="E235" s="238"/>
      <c r="F235" s="239">
        <v>55960</v>
      </c>
      <c r="G235" s="238"/>
      <c r="H235" s="163"/>
      <c r="I235" s="237"/>
      <c r="J235" s="238"/>
    </row>
    <row r="236" spans="2:10" ht="45.6" customHeight="1">
      <c r="B236" s="242" t="s">
        <v>754</v>
      </c>
      <c r="C236" s="243"/>
      <c r="D236" s="243"/>
      <c r="E236" s="243"/>
      <c r="F236" s="243"/>
      <c r="G236" s="243"/>
      <c r="H236" s="243"/>
      <c r="I236" s="243"/>
      <c r="J236" s="243"/>
    </row>
    <row r="237" spans="2:10" ht="12.75" customHeight="1">
      <c r="B237" s="244" t="s">
        <v>168</v>
      </c>
      <c r="C237" s="238"/>
      <c r="D237" s="244" t="s">
        <v>169</v>
      </c>
      <c r="E237" s="238"/>
      <c r="F237" s="244" t="s">
        <v>170</v>
      </c>
      <c r="G237" s="238"/>
      <c r="H237" s="162" t="s">
        <v>171</v>
      </c>
      <c r="I237" s="244" t="s">
        <v>172</v>
      </c>
      <c r="J237" s="238"/>
    </row>
    <row r="238" spans="2:10" ht="12.75" customHeight="1">
      <c r="B238" s="240">
        <v>1</v>
      </c>
      <c r="C238" s="238"/>
      <c r="D238" s="240" t="s">
        <v>557</v>
      </c>
      <c r="E238" s="238"/>
      <c r="F238" s="241">
        <v>996.89</v>
      </c>
      <c r="G238" s="238"/>
      <c r="H238" s="161" t="s">
        <v>190</v>
      </c>
      <c r="I238" s="240" t="s">
        <v>558</v>
      </c>
      <c r="J238" s="238"/>
    </row>
    <row r="239" spans="2:10" ht="12.75" customHeight="1">
      <c r="B239" s="240">
        <v>2</v>
      </c>
      <c r="C239" s="238"/>
      <c r="D239" s="240" t="s">
        <v>559</v>
      </c>
      <c r="E239" s="238"/>
      <c r="F239" s="241">
        <v>996.89</v>
      </c>
      <c r="G239" s="238"/>
      <c r="H239" s="161" t="s">
        <v>190</v>
      </c>
      <c r="I239" s="240" t="s">
        <v>558</v>
      </c>
      <c r="J239" s="238"/>
    </row>
    <row r="240" spans="2:10" ht="12.75" customHeight="1">
      <c r="B240" s="240">
        <v>3</v>
      </c>
      <c r="C240" s="238"/>
      <c r="D240" s="240" t="s">
        <v>560</v>
      </c>
      <c r="E240" s="238"/>
      <c r="F240" s="241">
        <v>808.7</v>
      </c>
      <c r="G240" s="238"/>
      <c r="H240" s="161" t="s">
        <v>245</v>
      </c>
      <c r="I240" s="240" t="s">
        <v>492</v>
      </c>
      <c r="J240" s="238"/>
    </row>
    <row r="241" spans="2:10" ht="12.75" customHeight="1">
      <c r="B241" s="240">
        <v>4</v>
      </c>
      <c r="C241" s="238"/>
      <c r="D241" s="240" t="s">
        <v>561</v>
      </c>
      <c r="E241" s="238"/>
      <c r="F241" s="241">
        <v>305.17</v>
      </c>
      <c r="G241" s="238"/>
      <c r="H241" s="161" t="s">
        <v>386</v>
      </c>
      <c r="I241" s="240" t="s">
        <v>496</v>
      </c>
      <c r="J241" s="238"/>
    </row>
    <row r="242" spans="2:10" ht="12.75" customHeight="1">
      <c r="B242" s="240">
        <v>5</v>
      </c>
      <c r="C242" s="238"/>
      <c r="D242" s="240" t="s">
        <v>562</v>
      </c>
      <c r="E242" s="238"/>
      <c r="F242" s="241">
        <v>684.4</v>
      </c>
      <c r="G242" s="238"/>
      <c r="H242" s="161" t="s">
        <v>386</v>
      </c>
      <c r="I242" s="240" t="s">
        <v>563</v>
      </c>
      <c r="J242" s="238"/>
    </row>
    <row r="243" spans="2:10" ht="12.75" customHeight="1">
      <c r="B243" s="240">
        <v>6</v>
      </c>
      <c r="C243" s="238"/>
      <c r="D243" s="240" t="s">
        <v>564</v>
      </c>
      <c r="E243" s="238"/>
      <c r="F243" s="241">
        <v>175</v>
      </c>
      <c r="G243" s="238"/>
      <c r="H243" s="161" t="s">
        <v>382</v>
      </c>
      <c r="I243" s="240" t="s">
        <v>565</v>
      </c>
      <c r="J243" s="238"/>
    </row>
    <row r="244" spans="2:10" ht="12.75" customHeight="1">
      <c r="B244" s="240">
        <v>7</v>
      </c>
      <c r="C244" s="238"/>
      <c r="D244" s="240" t="s">
        <v>566</v>
      </c>
      <c r="E244" s="238"/>
      <c r="F244" s="241">
        <v>175</v>
      </c>
      <c r="G244" s="238"/>
      <c r="H244" s="161" t="s">
        <v>382</v>
      </c>
      <c r="I244" s="240" t="s">
        <v>565</v>
      </c>
      <c r="J244" s="238"/>
    </row>
    <row r="245" spans="2:10" ht="12.75" customHeight="1">
      <c r="B245" s="240">
        <v>8</v>
      </c>
      <c r="C245" s="238"/>
      <c r="D245" s="240" t="s">
        <v>567</v>
      </c>
      <c r="E245" s="238"/>
      <c r="F245" s="241">
        <v>1400</v>
      </c>
      <c r="G245" s="238"/>
      <c r="H245" s="161" t="s">
        <v>250</v>
      </c>
      <c r="I245" s="240" t="s">
        <v>558</v>
      </c>
      <c r="J245" s="238"/>
    </row>
    <row r="246" spans="2:10" ht="12.75" customHeight="1">
      <c r="B246" s="240">
        <v>9</v>
      </c>
      <c r="C246" s="238"/>
      <c r="D246" s="240" t="s">
        <v>568</v>
      </c>
      <c r="E246" s="238"/>
      <c r="F246" s="241">
        <v>1400</v>
      </c>
      <c r="G246" s="238"/>
      <c r="H246" s="161" t="s">
        <v>250</v>
      </c>
      <c r="I246" s="240" t="s">
        <v>558</v>
      </c>
      <c r="J246" s="238"/>
    </row>
    <row r="247" spans="2:10" ht="12.75" customHeight="1">
      <c r="B247" s="240">
        <v>10</v>
      </c>
      <c r="C247" s="238"/>
      <c r="D247" s="240" t="s">
        <v>569</v>
      </c>
      <c r="E247" s="238"/>
      <c r="F247" s="241">
        <v>1400</v>
      </c>
      <c r="G247" s="238"/>
      <c r="H247" s="161" t="s">
        <v>250</v>
      </c>
      <c r="I247" s="240" t="s">
        <v>558</v>
      </c>
      <c r="J247" s="238"/>
    </row>
    <row r="248" spans="2:10" ht="12.75" customHeight="1">
      <c r="B248" s="240">
        <v>11</v>
      </c>
      <c r="C248" s="238"/>
      <c r="D248" s="240" t="s">
        <v>570</v>
      </c>
      <c r="E248" s="238"/>
      <c r="F248" s="241">
        <v>175</v>
      </c>
      <c r="G248" s="238"/>
      <c r="H248" s="161" t="s">
        <v>487</v>
      </c>
      <c r="I248" s="240" t="s">
        <v>565</v>
      </c>
      <c r="J248" s="238"/>
    </row>
    <row r="249" spans="2:10" ht="12.75" customHeight="1">
      <c r="B249" s="240">
        <v>12</v>
      </c>
      <c r="C249" s="238"/>
      <c r="D249" s="240" t="s">
        <v>571</v>
      </c>
      <c r="E249" s="238"/>
      <c r="F249" s="241">
        <v>684.4</v>
      </c>
      <c r="G249" s="238"/>
      <c r="H249" s="161" t="s">
        <v>245</v>
      </c>
      <c r="I249" s="240" t="s">
        <v>563</v>
      </c>
      <c r="J249" s="238"/>
    </row>
    <row r="250" spans="2:10" ht="12.75" customHeight="1">
      <c r="B250" s="240">
        <v>13</v>
      </c>
      <c r="C250" s="238"/>
      <c r="D250" s="240" t="s">
        <v>755</v>
      </c>
      <c r="E250" s="238"/>
      <c r="F250" s="241">
        <v>177</v>
      </c>
      <c r="G250" s="238"/>
      <c r="H250" s="161" t="s">
        <v>245</v>
      </c>
      <c r="I250" s="240" t="s">
        <v>563</v>
      </c>
      <c r="J250" s="238"/>
    </row>
    <row r="251" spans="2:10" ht="12.75" customHeight="1">
      <c r="B251" s="240">
        <v>14</v>
      </c>
      <c r="C251" s="238"/>
      <c r="D251" s="240" t="s">
        <v>572</v>
      </c>
      <c r="E251" s="238"/>
      <c r="F251" s="241">
        <v>305.17</v>
      </c>
      <c r="G251" s="238"/>
      <c r="H251" s="161" t="s">
        <v>257</v>
      </c>
      <c r="I251" s="240" t="s">
        <v>496</v>
      </c>
      <c r="J251" s="238"/>
    </row>
    <row r="252" spans="2:10" ht="12.75" customHeight="1">
      <c r="B252" s="240">
        <v>15</v>
      </c>
      <c r="C252" s="238"/>
      <c r="D252" s="240" t="s">
        <v>573</v>
      </c>
      <c r="E252" s="238"/>
      <c r="F252" s="241">
        <v>684.4</v>
      </c>
      <c r="G252" s="238"/>
      <c r="H252" s="161" t="s">
        <v>219</v>
      </c>
      <c r="I252" s="240" t="s">
        <v>563</v>
      </c>
      <c r="J252" s="238"/>
    </row>
    <row r="253" spans="2:10" ht="12.75" customHeight="1">
      <c r="B253" s="240">
        <v>16</v>
      </c>
      <c r="C253" s="238"/>
      <c r="D253" s="240" t="s">
        <v>574</v>
      </c>
      <c r="E253" s="238"/>
      <c r="F253" s="241">
        <v>305.17</v>
      </c>
      <c r="G253" s="238"/>
      <c r="H253" s="161" t="s">
        <v>219</v>
      </c>
      <c r="I253" s="240" t="s">
        <v>496</v>
      </c>
      <c r="J253" s="238"/>
    </row>
    <row r="254" spans="2:10" ht="12.75" customHeight="1">
      <c r="B254" s="240">
        <v>17</v>
      </c>
      <c r="C254" s="238"/>
      <c r="D254" s="240" t="s">
        <v>575</v>
      </c>
      <c r="E254" s="238"/>
      <c r="F254" s="241">
        <v>1617.4</v>
      </c>
      <c r="G254" s="238"/>
      <c r="H254" s="161" t="s">
        <v>381</v>
      </c>
      <c r="I254" s="240" t="s">
        <v>492</v>
      </c>
      <c r="J254" s="238"/>
    </row>
    <row r="255" spans="2:10">
      <c r="B255" s="237"/>
      <c r="C255" s="238"/>
      <c r="D255" s="237"/>
      <c r="E255" s="238"/>
      <c r="F255" s="239">
        <v>12290.589999999998</v>
      </c>
      <c r="G255" s="238"/>
      <c r="H255" s="163"/>
      <c r="I255" s="237"/>
      <c r="J255" s="238"/>
    </row>
    <row r="256" spans="2:10" ht="45.6" customHeight="1">
      <c r="B256" s="242" t="s">
        <v>756</v>
      </c>
      <c r="C256" s="243"/>
      <c r="D256" s="243"/>
      <c r="E256" s="243"/>
      <c r="F256" s="243"/>
      <c r="G256" s="243"/>
      <c r="H256" s="243"/>
      <c r="I256" s="243"/>
      <c r="J256" s="243"/>
    </row>
    <row r="257" spans="2:10" ht="12.75" customHeight="1">
      <c r="B257" s="244" t="s">
        <v>168</v>
      </c>
      <c r="C257" s="238"/>
      <c r="D257" s="244" t="s">
        <v>169</v>
      </c>
      <c r="E257" s="238"/>
      <c r="F257" s="244" t="s">
        <v>170</v>
      </c>
      <c r="G257" s="238"/>
      <c r="H257" s="162" t="s">
        <v>171</v>
      </c>
      <c r="I257" s="244" t="s">
        <v>172</v>
      </c>
      <c r="J257" s="238"/>
    </row>
    <row r="258" spans="2:10" ht="12.75" customHeight="1">
      <c r="B258" s="240">
        <v>1</v>
      </c>
      <c r="C258" s="238"/>
      <c r="D258" s="240" t="s">
        <v>576</v>
      </c>
      <c r="E258" s="238"/>
      <c r="F258" s="241">
        <v>1116.28</v>
      </c>
      <c r="G258" s="238"/>
      <c r="H258" s="161" t="s">
        <v>193</v>
      </c>
      <c r="I258" s="240" t="s">
        <v>577</v>
      </c>
      <c r="J258" s="238"/>
    </row>
    <row r="259" spans="2:10" ht="12.75" customHeight="1">
      <c r="B259" s="240">
        <v>2</v>
      </c>
      <c r="C259" s="238"/>
      <c r="D259" s="240" t="s">
        <v>578</v>
      </c>
      <c r="E259" s="238"/>
      <c r="F259" s="241">
        <v>528.9</v>
      </c>
      <c r="G259" s="238"/>
      <c r="H259" s="161" t="s">
        <v>190</v>
      </c>
      <c r="I259" s="240" t="s">
        <v>579</v>
      </c>
      <c r="J259" s="238"/>
    </row>
    <row r="260" spans="2:10" ht="12.75" customHeight="1">
      <c r="B260" s="240">
        <v>3</v>
      </c>
      <c r="C260" s="238"/>
      <c r="D260" s="240" t="s">
        <v>580</v>
      </c>
      <c r="E260" s="238"/>
      <c r="F260" s="241">
        <v>2441.37</v>
      </c>
      <c r="G260" s="238"/>
      <c r="H260" s="161" t="s">
        <v>381</v>
      </c>
      <c r="I260" s="240" t="s">
        <v>581</v>
      </c>
      <c r="J260" s="238"/>
    </row>
    <row r="261" spans="2:10" ht="12.75" customHeight="1">
      <c r="B261" s="240">
        <v>4</v>
      </c>
      <c r="C261" s="238"/>
      <c r="D261" s="240" t="s">
        <v>582</v>
      </c>
      <c r="E261" s="238"/>
      <c r="F261" s="241">
        <v>391</v>
      </c>
      <c r="G261" s="238"/>
      <c r="H261" s="161" t="s">
        <v>382</v>
      </c>
      <c r="I261" s="240" t="s">
        <v>583</v>
      </c>
      <c r="J261" s="238"/>
    </row>
    <row r="262" spans="2:10" ht="12.75" customHeight="1">
      <c r="B262" s="240">
        <v>5</v>
      </c>
      <c r="C262" s="238"/>
      <c r="D262" s="240" t="s">
        <v>584</v>
      </c>
      <c r="E262" s="238"/>
      <c r="F262" s="241">
        <v>2441.37</v>
      </c>
      <c r="G262" s="238"/>
      <c r="H262" s="161" t="s">
        <v>305</v>
      </c>
      <c r="I262" s="240" t="s">
        <v>581</v>
      </c>
      <c r="J262" s="238"/>
    </row>
    <row r="263" spans="2:10" ht="12.75" customHeight="1">
      <c r="B263" s="240">
        <v>6</v>
      </c>
      <c r="C263" s="238"/>
      <c r="D263" s="240" t="s">
        <v>585</v>
      </c>
      <c r="E263" s="238"/>
      <c r="F263" s="241">
        <v>391</v>
      </c>
      <c r="G263" s="238"/>
      <c r="H263" s="161" t="s">
        <v>193</v>
      </c>
      <c r="I263" s="240" t="s">
        <v>583</v>
      </c>
      <c r="J263" s="238"/>
    </row>
    <row r="264" spans="2:10" ht="12.75" customHeight="1">
      <c r="B264" s="240">
        <v>7</v>
      </c>
      <c r="C264" s="238"/>
      <c r="D264" s="240" t="s">
        <v>586</v>
      </c>
      <c r="E264" s="238"/>
      <c r="F264" s="241">
        <v>559.41</v>
      </c>
      <c r="G264" s="238"/>
      <c r="H264" s="161" t="s">
        <v>264</v>
      </c>
      <c r="I264" s="240" t="s">
        <v>579</v>
      </c>
      <c r="J264" s="238"/>
    </row>
    <row r="265" spans="2:10" ht="12.75" customHeight="1">
      <c r="B265" s="240">
        <v>8</v>
      </c>
      <c r="C265" s="238"/>
      <c r="D265" s="240" t="s">
        <v>587</v>
      </c>
      <c r="E265" s="238"/>
      <c r="F265" s="241">
        <v>391</v>
      </c>
      <c r="G265" s="238"/>
      <c r="H265" s="161" t="s">
        <v>264</v>
      </c>
      <c r="I265" s="240" t="s">
        <v>583</v>
      </c>
      <c r="J265" s="238"/>
    </row>
    <row r="266" spans="2:10" ht="12.75" customHeight="1">
      <c r="B266" s="240">
        <v>9</v>
      </c>
      <c r="C266" s="238"/>
      <c r="D266" s="240" t="s">
        <v>588</v>
      </c>
      <c r="E266" s="238"/>
      <c r="F266" s="241">
        <v>528.9</v>
      </c>
      <c r="G266" s="238"/>
      <c r="H266" s="161" t="s">
        <v>279</v>
      </c>
      <c r="I266" s="240" t="s">
        <v>579</v>
      </c>
      <c r="J266" s="238"/>
    </row>
    <row r="267" spans="2:10" ht="12.75" customHeight="1">
      <c r="B267" s="240">
        <v>10</v>
      </c>
      <c r="C267" s="238"/>
      <c r="D267" s="240" t="s">
        <v>589</v>
      </c>
      <c r="E267" s="238"/>
      <c r="F267" s="241">
        <v>528.9</v>
      </c>
      <c r="G267" s="238"/>
      <c r="H267" s="161" t="s">
        <v>230</v>
      </c>
      <c r="I267" s="240" t="s">
        <v>579</v>
      </c>
      <c r="J267" s="238"/>
    </row>
    <row r="268" spans="2:10" ht="12.75" customHeight="1">
      <c r="B268" s="240">
        <v>11</v>
      </c>
      <c r="C268" s="238"/>
      <c r="D268" s="240" t="s">
        <v>590</v>
      </c>
      <c r="E268" s="238"/>
      <c r="F268" s="241">
        <v>528.9</v>
      </c>
      <c r="G268" s="238"/>
      <c r="H268" s="161" t="s">
        <v>190</v>
      </c>
      <c r="I268" s="240" t="s">
        <v>579</v>
      </c>
      <c r="J268" s="238"/>
    </row>
    <row r="269" spans="2:10">
      <c r="B269" s="237"/>
      <c r="C269" s="238"/>
      <c r="D269" s="237"/>
      <c r="E269" s="238"/>
      <c r="F269" s="239">
        <v>9847.029999999997</v>
      </c>
      <c r="G269" s="238"/>
      <c r="H269" s="163"/>
      <c r="I269" s="237"/>
      <c r="J269" s="238"/>
    </row>
    <row r="270" spans="2:10" ht="45.6" customHeight="1">
      <c r="B270" s="242" t="s">
        <v>757</v>
      </c>
      <c r="C270" s="243"/>
      <c r="D270" s="243"/>
      <c r="E270" s="243"/>
      <c r="F270" s="243"/>
      <c r="G270" s="243"/>
      <c r="H270" s="243"/>
      <c r="I270" s="243"/>
      <c r="J270" s="243"/>
    </row>
    <row r="271" spans="2:10" ht="12.75" customHeight="1">
      <c r="B271" s="244" t="s">
        <v>168</v>
      </c>
      <c r="C271" s="238"/>
      <c r="D271" s="244" t="s">
        <v>169</v>
      </c>
      <c r="E271" s="238"/>
      <c r="F271" s="244" t="s">
        <v>170</v>
      </c>
      <c r="G271" s="238"/>
      <c r="H271" s="162" t="s">
        <v>171</v>
      </c>
      <c r="I271" s="244" t="s">
        <v>172</v>
      </c>
      <c r="J271" s="238"/>
    </row>
    <row r="272" spans="2:10" ht="12.75" customHeight="1">
      <c r="B272" s="240">
        <v>1</v>
      </c>
      <c r="C272" s="238"/>
      <c r="D272" s="240" t="s">
        <v>591</v>
      </c>
      <c r="E272" s="238"/>
      <c r="F272" s="241">
        <v>46</v>
      </c>
      <c r="G272" s="238"/>
      <c r="H272" s="161" t="s">
        <v>193</v>
      </c>
      <c r="I272" s="240" t="s">
        <v>592</v>
      </c>
      <c r="J272" s="238"/>
    </row>
    <row r="273" spans="2:10" ht="12.75" customHeight="1">
      <c r="B273" s="240">
        <v>2</v>
      </c>
      <c r="C273" s="238"/>
      <c r="D273" s="240" t="s">
        <v>591</v>
      </c>
      <c r="E273" s="238"/>
      <c r="F273" s="241">
        <v>49</v>
      </c>
      <c r="G273" s="238"/>
      <c r="H273" s="161" t="s">
        <v>193</v>
      </c>
      <c r="I273" s="240" t="s">
        <v>593</v>
      </c>
      <c r="J273" s="238"/>
    </row>
    <row r="274" spans="2:10" ht="12.75" customHeight="1">
      <c r="B274" s="240">
        <v>3</v>
      </c>
      <c r="C274" s="238"/>
      <c r="D274" s="240" t="s">
        <v>591</v>
      </c>
      <c r="E274" s="238"/>
      <c r="F274" s="241">
        <v>517.5</v>
      </c>
      <c r="G274" s="238"/>
      <c r="H274" s="161" t="s">
        <v>193</v>
      </c>
      <c r="I274" s="240" t="s">
        <v>594</v>
      </c>
      <c r="J274" s="238"/>
    </row>
    <row r="275" spans="2:10" ht="12.75" customHeight="1">
      <c r="B275" s="240">
        <v>4</v>
      </c>
      <c r="C275" s="238"/>
      <c r="D275" s="240" t="s">
        <v>595</v>
      </c>
      <c r="E275" s="238"/>
      <c r="F275" s="241">
        <v>434</v>
      </c>
      <c r="G275" s="238"/>
      <c r="H275" s="161" t="s">
        <v>236</v>
      </c>
      <c r="I275" s="240" t="s">
        <v>596</v>
      </c>
      <c r="J275" s="238"/>
    </row>
    <row r="276" spans="2:10" ht="12.75" customHeight="1">
      <c r="B276" s="240">
        <v>5</v>
      </c>
      <c r="C276" s="238"/>
      <c r="D276" s="240" t="s">
        <v>597</v>
      </c>
      <c r="E276" s="238"/>
      <c r="F276" s="241">
        <v>848</v>
      </c>
      <c r="G276" s="238"/>
      <c r="H276" s="161" t="s">
        <v>193</v>
      </c>
      <c r="I276" s="240" t="s">
        <v>596</v>
      </c>
      <c r="J276" s="238"/>
    </row>
    <row r="277" spans="2:10">
      <c r="B277" s="237"/>
      <c r="C277" s="238"/>
      <c r="D277" s="237"/>
      <c r="E277" s="238"/>
      <c r="F277" s="239">
        <v>1894.5</v>
      </c>
      <c r="G277" s="238"/>
      <c r="H277" s="163"/>
      <c r="I277" s="237"/>
      <c r="J277" s="238"/>
    </row>
    <row r="278" spans="2:10" ht="45.6" customHeight="1">
      <c r="B278" s="242" t="s">
        <v>758</v>
      </c>
      <c r="C278" s="243"/>
      <c r="D278" s="243"/>
      <c r="E278" s="243"/>
      <c r="F278" s="243"/>
      <c r="G278" s="243"/>
      <c r="H278" s="243"/>
      <c r="I278" s="243"/>
      <c r="J278" s="243"/>
    </row>
    <row r="279" spans="2:10" ht="12.75" customHeight="1">
      <c r="B279" s="244" t="s">
        <v>168</v>
      </c>
      <c r="C279" s="238"/>
      <c r="D279" s="244" t="s">
        <v>169</v>
      </c>
      <c r="E279" s="238"/>
      <c r="F279" s="244" t="s">
        <v>170</v>
      </c>
      <c r="G279" s="238"/>
      <c r="H279" s="162" t="s">
        <v>171</v>
      </c>
      <c r="I279" s="244" t="s">
        <v>172</v>
      </c>
      <c r="J279" s="238"/>
    </row>
    <row r="280" spans="2:10" ht="12.75" customHeight="1">
      <c r="B280" s="240">
        <v>1</v>
      </c>
      <c r="C280" s="238"/>
      <c r="D280" s="240" t="s">
        <v>598</v>
      </c>
      <c r="E280" s="238"/>
      <c r="F280" s="241">
        <v>800</v>
      </c>
      <c r="G280" s="238"/>
      <c r="H280" s="161" t="s">
        <v>305</v>
      </c>
      <c r="I280" s="240" t="s">
        <v>759</v>
      </c>
      <c r="J280" s="238"/>
    </row>
    <row r="281" spans="2:10" ht="12.75" customHeight="1">
      <c r="B281" s="240">
        <v>2</v>
      </c>
      <c r="C281" s="238"/>
      <c r="D281" s="240" t="s">
        <v>599</v>
      </c>
      <c r="E281" s="238"/>
      <c r="F281" s="241">
        <v>405.72</v>
      </c>
      <c r="G281" s="238"/>
      <c r="H281" s="161" t="s">
        <v>236</v>
      </c>
      <c r="I281" s="240" t="s">
        <v>600</v>
      </c>
      <c r="J281" s="238"/>
    </row>
    <row r="282" spans="2:10" ht="12.75" customHeight="1">
      <c r="B282" s="240">
        <v>3</v>
      </c>
      <c r="C282" s="238"/>
      <c r="D282" s="240" t="s">
        <v>601</v>
      </c>
      <c r="E282" s="238"/>
      <c r="F282" s="241">
        <v>369.9</v>
      </c>
      <c r="G282" s="238"/>
      <c r="H282" s="161" t="s">
        <v>463</v>
      </c>
      <c r="I282" s="240" t="s">
        <v>600</v>
      </c>
      <c r="J282" s="238"/>
    </row>
    <row r="283" spans="2:10" ht="12.75" customHeight="1">
      <c r="B283" s="240">
        <v>4</v>
      </c>
      <c r="C283" s="238"/>
      <c r="D283" s="240" t="s">
        <v>602</v>
      </c>
      <c r="E283" s="238"/>
      <c r="F283" s="241">
        <v>423.62</v>
      </c>
      <c r="G283" s="238"/>
      <c r="H283" s="161" t="s">
        <v>245</v>
      </c>
      <c r="I283" s="240" t="s">
        <v>600</v>
      </c>
      <c r="J283" s="238"/>
    </row>
    <row r="284" spans="2:10" ht="12.75" customHeight="1">
      <c r="B284" s="240">
        <v>5</v>
      </c>
      <c r="C284" s="238"/>
      <c r="D284" s="240" t="s">
        <v>603</v>
      </c>
      <c r="E284" s="238"/>
      <c r="F284" s="241">
        <v>800</v>
      </c>
      <c r="G284" s="238"/>
      <c r="H284" s="161" t="s">
        <v>177</v>
      </c>
      <c r="I284" s="240" t="s">
        <v>759</v>
      </c>
      <c r="J284" s="238"/>
    </row>
    <row r="285" spans="2:10">
      <c r="B285" s="237"/>
      <c r="C285" s="238"/>
      <c r="D285" s="237"/>
      <c r="E285" s="238"/>
      <c r="F285" s="239">
        <v>2799.24</v>
      </c>
      <c r="G285" s="238"/>
      <c r="H285" s="163"/>
      <c r="I285" s="237"/>
      <c r="J285" s="238"/>
    </row>
    <row r="286" spans="2:10" ht="45.6" customHeight="1">
      <c r="B286" s="242" t="s">
        <v>317</v>
      </c>
      <c r="C286" s="243"/>
      <c r="D286" s="243"/>
      <c r="E286" s="243"/>
      <c r="F286" s="243"/>
      <c r="G286" s="243"/>
      <c r="H286" s="243"/>
      <c r="I286" s="243"/>
      <c r="J286" s="243"/>
    </row>
    <row r="287" spans="2:10" ht="12.75" customHeight="1">
      <c r="B287" s="244" t="s">
        <v>168</v>
      </c>
      <c r="C287" s="238"/>
      <c r="D287" s="244" t="s">
        <v>169</v>
      </c>
      <c r="E287" s="238"/>
      <c r="F287" s="244" t="s">
        <v>170</v>
      </c>
      <c r="G287" s="238"/>
      <c r="H287" s="162" t="s">
        <v>171</v>
      </c>
      <c r="I287" s="244" t="s">
        <v>172</v>
      </c>
      <c r="J287" s="238"/>
    </row>
    <row r="288" spans="2:10" ht="12.75" customHeight="1">
      <c r="B288" s="240">
        <v>1</v>
      </c>
      <c r="C288" s="238"/>
      <c r="D288" s="240" t="s">
        <v>604</v>
      </c>
      <c r="E288" s="238"/>
      <c r="F288" s="241">
        <v>74</v>
      </c>
      <c r="G288" s="238"/>
      <c r="H288" s="161" t="s">
        <v>188</v>
      </c>
      <c r="I288" s="240" t="s">
        <v>320</v>
      </c>
      <c r="J288" s="238"/>
    </row>
    <row r="289" spans="2:10" ht="12.75" customHeight="1">
      <c r="B289" s="240">
        <v>2</v>
      </c>
      <c r="C289" s="238"/>
      <c r="D289" s="240" t="s">
        <v>605</v>
      </c>
      <c r="E289" s="238"/>
      <c r="F289" s="241">
        <v>375</v>
      </c>
      <c r="G289" s="238"/>
      <c r="H289" s="161" t="s">
        <v>230</v>
      </c>
      <c r="I289" s="240" t="s">
        <v>320</v>
      </c>
      <c r="J289" s="238"/>
    </row>
    <row r="290" spans="2:10" ht="12.75" customHeight="1">
      <c r="B290" s="240">
        <v>3</v>
      </c>
      <c r="C290" s="238"/>
      <c r="D290" s="240" t="s">
        <v>606</v>
      </c>
      <c r="E290" s="238"/>
      <c r="F290" s="241">
        <v>165.92</v>
      </c>
      <c r="G290" s="238"/>
      <c r="H290" s="161" t="s">
        <v>305</v>
      </c>
      <c r="I290" s="240" t="s">
        <v>607</v>
      </c>
      <c r="J290" s="238"/>
    </row>
    <row r="291" spans="2:10" ht="12.75" customHeight="1">
      <c r="B291" s="240">
        <v>4</v>
      </c>
      <c r="C291" s="238"/>
      <c r="D291" s="240" t="s">
        <v>318</v>
      </c>
      <c r="E291" s="238"/>
      <c r="F291" s="241">
        <v>92.8</v>
      </c>
      <c r="G291" s="238"/>
      <c r="H291" s="161" t="s">
        <v>305</v>
      </c>
      <c r="I291" s="240" t="s">
        <v>608</v>
      </c>
      <c r="J291" s="238"/>
    </row>
    <row r="292" spans="2:10" ht="12.75" customHeight="1">
      <c r="B292" s="240">
        <v>5</v>
      </c>
      <c r="C292" s="238"/>
      <c r="D292" s="240" t="s">
        <v>609</v>
      </c>
      <c r="E292" s="238"/>
      <c r="F292" s="241">
        <v>35.5</v>
      </c>
      <c r="G292" s="238"/>
      <c r="H292" s="161" t="s">
        <v>250</v>
      </c>
      <c r="I292" s="240" t="s">
        <v>610</v>
      </c>
      <c r="J292" s="238"/>
    </row>
    <row r="293" spans="2:10" ht="12.75" customHeight="1">
      <c r="B293" s="240">
        <v>6</v>
      </c>
      <c r="C293" s="238"/>
      <c r="D293" s="240" t="s">
        <v>611</v>
      </c>
      <c r="E293" s="238"/>
      <c r="F293" s="241">
        <v>205.6</v>
      </c>
      <c r="G293" s="238"/>
      <c r="H293" s="161" t="s">
        <v>279</v>
      </c>
      <c r="I293" s="240" t="s">
        <v>760</v>
      </c>
      <c r="J293" s="238"/>
    </row>
    <row r="294" spans="2:10" ht="12.75" customHeight="1">
      <c r="B294" s="240">
        <v>7</v>
      </c>
      <c r="C294" s="238"/>
      <c r="D294" s="240" t="s">
        <v>356</v>
      </c>
      <c r="E294" s="238"/>
      <c r="F294" s="241">
        <v>133.35</v>
      </c>
      <c r="G294" s="238"/>
      <c r="H294" s="161" t="s">
        <v>177</v>
      </c>
      <c r="I294" s="240" t="s">
        <v>612</v>
      </c>
      <c r="J294" s="238"/>
    </row>
    <row r="295" spans="2:10">
      <c r="B295" s="237"/>
      <c r="C295" s="238"/>
      <c r="D295" s="237"/>
      <c r="E295" s="238"/>
      <c r="F295" s="239">
        <v>1082.1699999999998</v>
      </c>
      <c r="G295" s="238"/>
      <c r="H295" s="163"/>
      <c r="I295" s="237"/>
      <c r="J295" s="238"/>
    </row>
    <row r="296" spans="2:10" ht="45.6" customHeight="1">
      <c r="B296" s="242" t="s">
        <v>761</v>
      </c>
      <c r="C296" s="243"/>
      <c r="D296" s="243"/>
      <c r="E296" s="243"/>
      <c r="F296" s="243"/>
      <c r="G296" s="243"/>
      <c r="H296" s="243"/>
      <c r="I296" s="243"/>
      <c r="J296" s="243"/>
    </row>
    <row r="297" spans="2:10" ht="12.75" customHeight="1">
      <c r="B297" s="244" t="s">
        <v>168</v>
      </c>
      <c r="C297" s="238"/>
      <c r="D297" s="244" t="s">
        <v>169</v>
      </c>
      <c r="E297" s="238"/>
      <c r="F297" s="244" t="s">
        <v>170</v>
      </c>
      <c r="G297" s="238"/>
      <c r="H297" s="162" t="s">
        <v>171</v>
      </c>
      <c r="I297" s="244" t="s">
        <v>172</v>
      </c>
      <c r="J297" s="238"/>
    </row>
    <row r="298" spans="2:10" ht="12.75" customHeight="1">
      <c r="B298" s="240">
        <v>1</v>
      </c>
      <c r="C298" s="238"/>
      <c r="D298" s="240" t="s">
        <v>613</v>
      </c>
      <c r="E298" s="238"/>
      <c r="F298" s="241">
        <v>9116.68</v>
      </c>
      <c r="G298" s="238"/>
      <c r="H298" s="161" t="s">
        <v>386</v>
      </c>
      <c r="I298" s="240" t="s">
        <v>614</v>
      </c>
      <c r="J298" s="238"/>
    </row>
    <row r="299" spans="2:10" ht="12.75" customHeight="1">
      <c r="B299" s="240">
        <v>2</v>
      </c>
      <c r="C299" s="238"/>
      <c r="D299" s="240" t="s">
        <v>762</v>
      </c>
      <c r="E299" s="238"/>
      <c r="F299" s="241">
        <v>801.24</v>
      </c>
      <c r="G299" s="238"/>
      <c r="H299" s="161" t="s">
        <v>386</v>
      </c>
      <c r="I299" s="240" t="s">
        <v>615</v>
      </c>
      <c r="J299" s="238"/>
    </row>
    <row r="300" spans="2:10">
      <c r="B300" s="237"/>
      <c r="C300" s="238"/>
      <c r="D300" s="237"/>
      <c r="E300" s="238"/>
      <c r="F300" s="239">
        <v>9917.92</v>
      </c>
      <c r="G300" s="238"/>
      <c r="H300" s="163"/>
      <c r="I300" s="237"/>
      <c r="J300" s="238"/>
    </row>
    <row r="301" spans="2:10" ht="45.6" customHeight="1">
      <c r="B301" s="242" t="s">
        <v>763</v>
      </c>
      <c r="C301" s="243"/>
      <c r="D301" s="243"/>
      <c r="E301" s="243"/>
      <c r="F301" s="243"/>
      <c r="G301" s="243"/>
      <c r="H301" s="243"/>
      <c r="I301" s="243"/>
      <c r="J301" s="243"/>
    </row>
    <row r="302" spans="2:10" ht="12.75" customHeight="1">
      <c r="B302" s="244" t="s">
        <v>168</v>
      </c>
      <c r="C302" s="238"/>
      <c r="D302" s="244" t="s">
        <v>169</v>
      </c>
      <c r="E302" s="238"/>
      <c r="F302" s="244" t="s">
        <v>170</v>
      </c>
      <c r="G302" s="238"/>
      <c r="H302" s="162" t="s">
        <v>171</v>
      </c>
      <c r="I302" s="244" t="s">
        <v>172</v>
      </c>
      <c r="J302" s="238"/>
    </row>
    <row r="303" spans="2:10" ht="12.75" customHeight="1">
      <c r="B303" s="240">
        <v>1</v>
      </c>
      <c r="C303" s="238"/>
      <c r="D303" s="240" t="s">
        <v>616</v>
      </c>
      <c r="E303" s="238"/>
      <c r="F303" s="241">
        <v>89994.240000000005</v>
      </c>
      <c r="G303" s="238"/>
      <c r="H303" s="161" t="s">
        <v>262</v>
      </c>
      <c r="I303" s="240" t="s">
        <v>529</v>
      </c>
      <c r="J303" s="238"/>
    </row>
    <row r="304" spans="2:10">
      <c r="B304" s="237"/>
      <c r="C304" s="238"/>
      <c r="D304" s="237"/>
      <c r="E304" s="238"/>
      <c r="F304" s="239">
        <v>89994.240000000005</v>
      </c>
      <c r="G304" s="238"/>
      <c r="H304" s="163"/>
      <c r="I304" s="237"/>
      <c r="J304" s="238"/>
    </row>
    <row r="305" spans="2:10" ht="45.6" customHeight="1">
      <c r="B305" s="242" t="s">
        <v>764</v>
      </c>
      <c r="C305" s="243"/>
      <c r="D305" s="243"/>
      <c r="E305" s="243"/>
      <c r="F305" s="243"/>
      <c r="G305" s="243"/>
      <c r="H305" s="243"/>
      <c r="I305" s="243"/>
      <c r="J305" s="243"/>
    </row>
    <row r="306" spans="2:10" ht="12.75" customHeight="1">
      <c r="B306" s="244" t="s">
        <v>168</v>
      </c>
      <c r="C306" s="238"/>
      <c r="D306" s="244" t="s">
        <v>169</v>
      </c>
      <c r="E306" s="238"/>
      <c r="F306" s="244" t="s">
        <v>170</v>
      </c>
      <c r="G306" s="238"/>
      <c r="H306" s="162" t="s">
        <v>171</v>
      </c>
      <c r="I306" s="244" t="s">
        <v>172</v>
      </c>
      <c r="J306" s="238"/>
    </row>
    <row r="307" spans="2:10" ht="12.75" customHeight="1">
      <c r="B307" s="240">
        <v>1</v>
      </c>
      <c r="C307" s="238"/>
      <c r="D307" s="240" t="s">
        <v>60</v>
      </c>
      <c r="E307" s="238"/>
      <c r="F307" s="241">
        <v>9635</v>
      </c>
      <c r="G307" s="238"/>
      <c r="H307" s="161" t="s">
        <v>252</v>
      </c>
      <c r="I307" s="240" t="s">
        <v>581</v>
      </c>
      <c r="J307" s="238"/>
    </row>
    <row r="308" spans="2:10" ht="12.75" customHeight="1">
      <c r="B308" s="240">
        <v>2</v>
      </c>
      <c r="C308" s="238"/>
      <c r="D308" s="240" t="s">
        <v>617</v>
      </c>
      <c r="E308" s="238"/>
      <c r="F308" s="241">
        <v>3910.11</v>
      </c>
      <c r="G308" s="238"/>
      <c r="H308" s="161" t="s">
        <v>246</v>
      </c>
      <c r="I308" s="240" t="s">
        <v>618</v>
      </c>
      <c r="J308" s="238"/>
    </row>
    <row r="309" spans="2:10">
      <c r="B309" s="237"/>
      <c r="C309" s="238"/>
      <c r="D309" s="237"/>
      <c r="E309" s="238"/>
      <c r="F309" s="239">
        <v>13545.11</v>
      </c>
      <c r="G309" s="238"/>
      <c r="H309" s="163"/>
      <c r="I309" s="237"/>
      <c r="J309" s="238"/>
    </row>
    <row r="310" spans="2:10" ht="45.6" customHeight="1">
      <c r="B310" s="242" t="s">
        <v>765</v>
      </c>
      <c r="C310" s="243"/>
      <c r="D310" s="243"/>
      <c r="E310" s="243"/>
      <c r="F310" s="243"/>
      <c r="G310" s="243"/>
      <c r="H310" s="243"/>
      <c r="I310" s="243"/>
      <c r="J310" s="243"/>
    </row>
    <row r="311" spans="2:10" ht="12.75" customHeight="1">
      <c r="B311" s="244" t="s">
        <v>168</v>
      </c>
      <c r="C311" s="238"/>
      <c r="D311" s="244" t="s">
        <v>169</v>
      </c>
      <c r="E311" s="238"/>
      <c r="F311" s="244" t="s">
        <v>170</v>
      </c>
      <c r="G311" s="238"/>
      <c r="H311" s="162" t="s">
        <v>171</v>
      </c>
      <c r="I311" s="244" t="s">
        <v>172</v>
      </c>
      <c r="J311" s="238"/>
    </row>
    <row r="312" spans="2:10" ht="12.75" customHeight="1">
      <c r="B312" s="240">
        <v>1</v>
      </c>
      <c r="C312" s="238"/>
      <c r="D312" s="240" t="s">
        <v>62</v>
      </c>
      <c r="E312" s="238"/>
      <c r="F312" s="241">
        <v>65840</v>
      </c>
      <c r="G312" s="238"/>
      <c r="H312" s="161" t="s">
        <v>257</v>
      </c>
      <c r="I312" s="240" t="s">
        <v>619</v>
      </c>
      <c r="J312" s="238"/>
    </row>
    <row r="313" spans="2:10">
      <c r="B313" s="237"/>
      <c r="C313" s="238"/>
      <c r="D313" s="237"/>
      <c r="E313" s="238"/>
      <c r="F313" s="239">
        <v>65840</v>
      </c>
      <c r="G313" s="238"/>
      <c r="H313" s="163"/>
      <c r="I313" s="237"/>
      <c r="J313" s="238"/>
    </row>
    <row r="314" spans="2:10" ht="12.6" customHeight="1"/>
    <row r="315" spans="2:10" ht="108.4" customHeight="1"/>
  </sheetData>
  <mergeCells count="1112">
    <mergeCell ref="B312:C312"/>
    <mergeCell ref="D312:E312"/>
    <mergeCell ref="F312:G312"/>
    <mergeCell ref="I312:J312"/>
    <mergeCell ref="B313:C313"/>
    <mergeCell ref="D313:E313"/>
    <mergeCell ref="F313:G313"/>
    <mergeCell ref="I313:J313"/>
    <mergeCell ref="B309:C309"/>
    <mergeCell ref="D309:E309"/>
    <mergeCell ref="F309:G309"/>
    <mergeCell ref="I309:J309"/>
    <mergeCell ref="B310:J310"/>
    <mergeCell ref="B311:C311"/>
    <mergeCell ref="D311:E311"/>
    <mergeCell ref="F311:G311"/>
    <mergeCell ref="I311:J311"/>
    <mergeCell ref="B307:C307"/>
    <mergeCell ref="D307:E307"/>
    <mergeCell ref="F307:G307"/>
    <mergeCell ref="I307:J307"/>
    <mergeCell ref="B308:C308"/>
    <mergeCell ref="D308:E308"/>
    <mergeCell ref="F308:G308"/>
    <mergeCell ref="I308:J308"/>
    <mergeCell ref="B304:C304"/>
    <mergeCell ref="D304:E304"/>
    <mergeCell ref="F304:G304"/>
    <mergeCell ref="I304:J304"/>
    <mergeCell ref="B305:J305"/>
    <mergeCell ref="B306:C306"/>
    <mergeCell ref="D306:E306"/>
    <mergeCell ref="F306:G306"/>
    <mergeCell ref="I306:J306"/>
    <mergeCell ref="B301:J301"/>
    <mergeCell ref="B302:C302"/>
    <mergeCell ref="D302:E302"/>
    <mergeCell ref="F302:G302"/>
    <mergeCell ref="I302:J302"/>
    <mergeCell ref="B303:C303"/>
    <mergeCell ref="D303:E303"/>
    <mergeCell ref="F303:G303"/>
    <mergeCell ref="I303:J303"/>
    <mergeCell ref="B299:C299"/>
    <mergeCell ref="D299:E299"/>
    <mergeCell ref="F299:G299"/>
    <mergeCell ref="I299:J299"/>
    <mergeCell ref="B300:C300"/>
    <mergeCell ref="D300:E300"/>
    <mergeCell ref="F300:G300"/>
    <mergeCell ref="I300:J300"/>
    <mergeCell ref="B296:J296"/>
    <mergeCell ref="B297:C297"/>
    <mergeCell ref="D297:E297"/>
    <mergeCell ref="F297:G297"/>
    <mergeCell ref="I297:J297"/>
    <mergeCell ref="B298:C298"/>
    <mergeCell ref="D298:E298"/>
    <mergeCell ref="F298:G298"/>
    <mergeCell ref="I298:J298"/>
    <mergeCell ref="B294:C294"/>
    <mergeCell ref="D294:E294"/>
    <mergeCell ref="F294:G294"/>
    <mergeCell ref="I294:J294"/>
    <mergeCell ref="B295:C295"/>
    <mergeCell ref="D295:E295"/>
    <mergeCell ref="F295:G295"/>
    <mergeCell ref="I295:J295"/>
    <mergeCell ref="B292:C292"/>
    <mergeCell ref="D292:E292"/>
    <mergeCell ref="F292:G292"/>
    <mergeCell ref="I292:J292"/>
    <mergeCell ref="B293:C293"/>
    <mergeCell ref="D293:E293"/>
    <mergeCell ref="F293:G293"/>
    <mergeCell ref="I293:J293"/>
    <mergeCell ref="B290:C290"/>
    <mergeCell ref="D290:E290"/>
    <mergeCell ref="F290:G290"/>
    <mergeCell ref="I290:J290"/>
    <mergeCell ref="B291:C291"/>
    <mergeCell ref="D291:E291"/>
    <mergeCell ref="F291:G291"/>
    <mergeCell ref="I291:J291"/>
    <mergeCell ref="B288:C288"/>
    <mergeCell ref="D288:E288"/>
    <mergeCell ref="F288:G288"/>
    <mergeCell ref="I288:J288"/>
    <mergeCell ref="B289:C289"/>
    <mergeCell ref="D289:E289"/>
    <mergeCell ref="F289:G289"/>
    <mergeCell ref="I289:J289"/>
    <mergeCell ref="B285:C285"/>
    <mergeCell ref="D285:E285"/>
    <mergeCell ref="F285:G285"/>
    <mergeCell ref="I285:J285"/>
    <mergeCell ref="B286:J286"/>
    <mergeCell ref="B287:C287"/>
    <mergeCell ref="D287:E287"/>
    <mergeCell ref="F287:G287"/>
    <mergeCell ref="I287:J287"/>
    <mergeCell ref="B283:C283"/>
    <mergeCell ref="D283:E283"/>
    <mergeCell ref="F283:G283"/>
    <mergeCell ref="I283:J283"/>
    <mergeCell ref="B284:C284"/>
    <mergeCell ref="D284:E284"/>
    <mergeCell ref="F284:G284"/>
    <mergeCell ref="I284:J284"/>
    <mergeCell ref="B281:C281"/>
    <mergeCell ref="D281:E281"/>
    <mergeCell ref="F281:G281"/>
    <mergeCell ref="I281:J281"/>
    <mergeCell ref="B282:C282"/>
    <mergeCell ref="D282:E282"/>
    <mergeCell ref="F282:G282"/>
    <mergeCell ref="I282:J282"/>
    <mergeCell ref="B278:J278"/>
    <mergeCell ref="B279:C279"/>
    <mergeCell ref="D279:E279"/>
    <mergeCell ref="F279:G279"/>
    <mergeCell ref="I279:J279"/>
    <mergeCell ref="B280:C280"/>
    <mergeCell ref="D280:E280"/>
    <mergeCell ref="F280:G280"/>
    <mergeCell ref="I280:J280"/>
    <mergeCell ref="B276:C276"/>
    <mergeCell ref="D276:E276"/>
    <mergeCell ref="F276:G276"/>
    <mergeCell ref="I276:J276"/>
    <mergeCell ref="B277:C277"/>
    <mergeCell ref="D277:E277"/>
    <mergeCell ref="F277:G277"/>
    <mergeCell ref="I277:J277"/>
    <mergeCell ref="B274:C274"/>
    <mergeCell ref="D274:E274"/>
    <mergeCell ref="F274:G274"/>
    <mergeCell ref="I274:J274"/>
    <mergeCell ref="B275:C275"/>
    <mergeCell ref="D275:E275"/>
    <mergeCell ref="F275:G275"/>
    <mergeCell ref="I275:J275"/>
    <mergeCell ref="B272:C272"/>
    <mergeCell ref="D272:E272"/>
    <mergeCell ref="F272:G272"/>
    <mergeCell ref="I272:J272"/>
    <mergeCell ref="B273:C273"/>
    <mergeCell ref="D273:E273"/>
    <mergeCell ref="F273:G273"/>
    <mergeCell ref="I273:J273"/>
    <mergeCell ref="B269:C269"/>
    <mergeCell ref="D269:E269"/>
    <mergeCell ref="F269:G269"/>
    <mergeCell ref="I269:J269"/>
    <mergeCell ref="B270:J270"/>
    <mergeCell ref="B271:C271"/>
    <mergeCell ref="D271:E271"/>
    <mergeCell ref="F271:G271"/>
    <mergeCell ref="I271:J271"/>
    <mergeCell ref="B267:C267"/>
    <mergeCell ref="D267:E267"/>
    <mergeCell ref="F267:G267"/>
    <mergeCell ref="I267:J267"/>
    <mergeCell ref="B268:C268"/>
    <mergeCell ref="D268:E268"/>
    <mergeCell ref="F268:G268"/>
    <mergeCell ref="I268:J268"/>
    <mergeCell ref="B265:C265"/>
    <mergeCell ref="D265:E265"/>
    <mergeCell ref="F265:G265"/>
    <mergeCell ref="I265:J265"/>
    <mergeCell ref="B266:C266"/>
    <mergeCell ref="D266:E266"/>
    <mergeCell ref="F266:G266"/>
    <mergeCell ref="I266:J266"/>
    <mergeCell ref="B263:C263"/>
    <mergeCell ref="D263:E263"/>
    <mergeCell ref="F263:G263"/>
    <mergeCell ref="I263:J263"/>
    <mergeCell ref="B264:C264"/>
    <mergeCell ref="D264:E264"/>
    <mergeCell ref="F264:G264"/>
    <mergeCell ref="I264:J264"/>
    <mergeCell ref="B261:C261"/>
    <mergeCell ref="D261:E261"/>
    <mergeCell ref="F261:G261"/>
    <mergeCell ref="I261:J261"/>
    <mergeCell ref="B262:C262"/>
    <mergeCell ref="D262:E262"/>
    <mergeCell ref="F262:G262"/>
    <mergeCell ref="I262:J262"/>
    <mergeCell ref="B259:C259"/>
    <mergeCell ref="D259:E259"/>
    <mergeCell ref="F259:G259"/>
    <mergeCell ref="I259:J259"/>
    <mergeCell ref="B260:C260"/>
    <mergeCell ref="D260:E260"/>
    <mergeCell ref="F260:G260"/>
    <mergeCell ref="I260:J260"/>
    <mergeCell ref="B256:J256"/>
    <mergeCell ref="B257:C257"/>
    <mergeCell ref="D257:E257"/>
    <mergeCell ref="F257:G257"/>
    <mergeCell ref="I257:J257"/>
    <mergeCell ref="B258:C258"/>
    <mergeCell ref="D258:E258"/>
    <mergeCell ref="F258:G258"/>
    <mergeCell ref="I258:J258"/>
    <mergeCell ref="B254:C254"/>
    <mergeCell ref="D254:E254"/>
    <mergeCell ref="F254:G254"/>
    <mergeCell ref="I254:J254"/>
    <mergeCell ref="B255:C255"/>
    <mergeCell ref="D255:E255"/>
    <mergeCell ref="F255:G255"/>
    <mergeCell ref="I255:J255"/>
    <mergeCell ref="B252:C252"/>
    <mergeCell ref="D252:E252"/>
    <mergeCell ref="F252:G252"/>
    <mergeCell ref="I252:J252"/>
    <mergeCell ref="B253:C253"/>
    <mergeCell ref="D253:E253"/>
    <mergeCell ref="F253:G253"/>
    <mergeCell ref="I253:J253"/>
    <mergeCell ref="B250:C250"/>
    <mergeCell ref="D250:E250"/>
    <mergeCell ref="F250:G250"/>
    <mergeCell ref="I250:J250"/>
    <mergeCell ref="B251:C251"/>
    <mergeCell ref="D251:E251"/>
    <mergeCell ref="F251:G251"/>
    <mergeCell ref="I251:J251"/>
    <mergeCell ref="B248:C248"/>
    <mergeCell ref="D248:E248"/>
    <mergeCell ref="F248:G248"/>
    <mergeCell ref="I248:J248"/>
    <mergeCell ref="B249:C249"/>
    <mergeCell ref="D249:E249"/>
    <mergeCell ref="F249:G249"/>
    <mergeCell ref="I249:J249"/>
    <mergeCell ref="B246:C246"/>
    <mergeCell ref="D246:E246"/>
    <mergeCell ref="F246:G246"/>
    <mergeCell ref="I246:J246"/>
    <mergeCell ref="B247:C247"/>
    <mergeCell ref="D247:E247"/>
    <mergeCell ref="F247:G247"/>
    <mergeCell ref="I247:J247"/>
    <mergeCell ref="B244:C244"/>
    <mergeCell ref="D244:E244"/>
    <mergeCell ref="F244:G244"/>
    <mergeCell ref="I244:J244"/>
    <mergeCell ref="B245:C245"/>
    <mergeCell ref="D245:E245"/>
    <mergeCell ref="F245:G245"/>
    <mergeCell ref="I245:J245"/>
    <mergeCell ref="B242:C242"/>
    <mergeCell ref="D242:E242"/>
    <mergeCell ref="F242:G242"/>
    <mergeCell ref="I242:J242"/>
    <mergeCell ref="B243:C243"/>
    <mergeCell ref="D243:E243"/>
    <mergeCell ref="F243:G243"/>
    <mergeCell ref="I243:J243"/>
    <mergeCell ref="B240:C240"/>
    <mergeCell ref="D240:E240"/>
    <mergeCell ref="F240:G240"/>
    <mergeCell ref="I240:J240"/>
    <mergeCell ref="B241:C241"/>
    <mergeCell ref="D241:E241"/>
    <mergeCell ref="F241:G241"/>
    <mergeCell ref="I241:J241"/>
    <mergeCell ref="B238:C238"/>
    <mergeCell ref="D238:E238"/>
    <mergeCell ref="F238:G238"/>
    <mergeCell ref="I238:J238"/>
    <mergeCell ref="B239:C239"/>
    <mergeCell ref="D239:E239"/>
    <mergeCell ref="F239:G239"/>
    <mergeCell ref="I239:J239"/>
    <mergeCell ref="B235:C235"/>
    <mergeCell ref="D235:E235"/>
    <mergeCell ref="F235:G235"/>
    <mergeCell ref="I235:J235"/>
    <mergeCell ref="B236:J236"/>
    <mergeCell ref="B237:C237"/>
    <mergeCell ref="D237:E237"/>
    <mergeCell ref="F237:G237"/>
    <mergeCell ref="I237:J237"/>
    <mergeCell ref="B233:C233"/>
    <mergeCell ref="D233:E233"/>
    <mergeCell ref="F233:G233"/>
    <mergeCell ref="I233:J233"/>
    <mergeCell ref="B234:C234"/>
    <mergeCell ref="D234:E234"/>
    <mergeCell ref="F234:G234"/>
    <mergeCell ref="I234:J234"/>
    <mergeCell ref="B231:C231"/>
    <mergeCell ref="D231:E231"/>
    <mergeCell ref="F231:G231"/>
    <mergeCell ref="I231:J231"/>
    <mergeCell ref="B232:C232"/>
    <mergeCell ref="D232:E232"/>
    <mergeCell ref="F232:G232"/>
    <mergeCell ref="I232:J232"/>
    <mergeCell ref="B228:C228"/>
    <mergeCell ref="D228:E228"/>
    <mergeCell ref="F228:G228"/>
    <mergeCell ref="I228:J228"/>
    <mergeCell ref="B229:J229"/>
    <mergeCell ref="B230:C230"/>
    <mergeCell ref="D230:E230"/>
    <mergeCell ref="F230:G230"/>
    <mergeCell ref="I230:J230"/>
    <mergeCell ref="B226:C226"/>
    <mergeCell ref="D226:E226"/>
    <mergeCell ref="F226:G226"/>
    <mergeCell ref="I226:J226"/>
    <mergeCell ref="B227:C227"/>
    <mergeCell ref="D227:E227"/>
    <mergeCell ref="F227:G227"/>
    <mergeCell ref="I227:J227"/>
    <mergeCell ref="B224:C224"/>
    <mergeCell ref="D224:E224"/>
    <mergeCell ref="F224:G224"/>
    <mergeCell ref="I224:J224"/>
    <mergeCell ref="B225:C225"/>
    <mergeCell ref="D225:E225"/>
    <mergeCell ref="F225:G225"/>
    <mergeCell ref="I225:J225"/>
    <mergeCell ref="B222:C222"/>
    <mergeCell ref="D222:E222"/>
    <mergeCell ref="F222:G222"/>
    <mergeCell ref="I222:J222"/>
    <mergeCell ref="B223:C223"/>
    <mergeCell ref="D223:E223"/>
    <mergeCell ref="F223:G223"/>
    <mergeCell ref="I223:J223"/>
    <mergeCell ref="B220:C220"/>
    <mergeCell ref="D220:E220"/>
    <mergeCell ref="F220:G220"/>
    <mergeCell ref="I220:J220"/>
    <mergeCell ref="B221:C221"/>
    <mergeCell ref="D221:E221"/>
    <mergeCell ref="F221:G221"/>
    <mergeCell ref="I221:J221"/>
    <mergeCell ref="B218:C218"/>
    <mergeCell ref="D218:E218"/>
    <mergeCell ref="F218:G218"/>
    <mergeCell ref="I218:J218"/>
    <mergeCell ref="B219:C219"/>
    <mergeCell ref="D219:E219"/>
    <mergeCell ref="F219:G219"/>
    <mergeCell ref="I219:J219"/>
    <mergeCell ref="B216:C216"/>
    <mergeCell ref="D216:E216"/>
    <mergeCell ref="F216:G216"/>
    <mergeCell ref="I216:J216"/>
    <mergeCell ref="B217:C217"/>
    <mergeCell ref="D217:E217"/>
    <mergeCell ref="F217:G217"/>
    <mergeCell ref="I217:J217"/>
    <mergeCell ref="B213:C213"/>
    <mergeCell ref="D213:E213"/>
    <mergeCell ref="F213:G213"/>
    <mergeCell ref="I213:J213"/>
    <mergeCell ref="B214:J214"/>
    <mergeCell ref="B215:C215"/>
    <mergeCell ref="D215:E215"/>
    <mergeCell ref="F215:G215"/>
    <mergeCell ref="I215:J215"/>
    <mergeCell ref="B211:C211"/>
    <mergeCell ref="D211:E211"/>
    <mergeCell ref="F211:G211"/>
    <mergeCell ref="I211:J211"/>
    <mergeCell ref="B212:C212"/>
    <mergeCell ref="D212:E212"/>
    <mergeCell ref="F212:G212"/>
    <mergeCell ref="I212:J212"/>
    <mergeCell ref="B209:C209"/>
    <mergeCell ref="D209:E209"/>
    <mergeCell ref="F209:G209"/>
    <mergeCell ref="I209:J209"/>
    <mergeCell ref="B210:C210"/>
    <mergeCell ref="D210:E210"/>
    <mergeCell ref="F210:G210"/>
    <mergeCell ref="I210:J210"/>
    <mergeCell ref="B206:C206"/>
    <mergeCell ref="D206:E206"/>
    <mergeCell ref="F206:G206"/>
    <mergeCell ref="I206:J206"/>
    <mergeCell ref="B207:J207"/>
    <mergeCell ref="B208:C208"/>
    <mergeCell ref="D208:E208"/>
    <mergeCell ref="F208:G208"/>
    <mergeCell ref="I208:J208"/>
    <mergeCell ref="B204:C204"/>
    <mergeCell ref="D204:E204"/>
    <mergeCell ref="F204:G204"/>
    <mergeCell ref="I204:J204"/>
    <mergeCell ref="B205:C205"/>
    <mergeCell ref="D205:E205"/>
    <mergeCell ref="F205:G205"/>
    <mergeCell ref="I205:J205"/>
    <mergeCell ref="B202:C202"/>
    <mergeCell ref="D202:E202"/>
    <mergeCell ref="F202:G202"/>
    <mergeCell ref="I202:J202"/>
    <mergeCell ref="B203:C203"/>
    <mergeCell ref="D203:E203"/>
    <mergeCell ref="F203:G203"/>
    <mergeCell ref="I203:J203"/>
    <mergeCell ref="B200:C200"/>
    <mergeCell ref="D200:E200"/>
    <mergeCell ref="F200:G200"/>
    <mergeCell ref="I200:J200"/>
    <mergeCell ref="B201:C201"/>
    <mergeCell ref="D201:E201"/>
    <mergeCell ref="F201:G201"/>
    <mergeCell ref="I201:J201"/>
    <mergeCell ref="B198:C198"/>
    <mergeCell ref="D198:E198"/>
    <mergeCell ref="F198:G198"/>
    <mergeCell ref="I198:J198"/>
    <mergeCell ref="B199:C199"/>
    <mergeCell ref="D199:E199"/>
    <mergeCell ref="F199:G199"/>
    <mergeCell ref="I199:J199"/>
    <mergeCell ref="B196:C196"/>
    <mergeCell ref="D196:E196"/>
    <mergeCell ref="F196:G196"/>
    <mergeCell ref="I196:J196"/>
    <mergeCell ref="B197:C197"/>
    <mergeCell ref="D197:E197"/>
    <mergeCell ref="F197:G197"/>
    <mergeCell ref="I197:J197"/>
    <mergeCell ref="B194:C194"/>
    <mergeCell ref="D194:E194"/>
    <mergeCell ref="F194:G194"/>
    <mergeCell ref="I194:J194"/>
    <mergeCell ref="B195:C195"/>
    <mergeCell ref="D195:E195"/>
    <mergeCell ref="F195:G195"/>
    <mergeCell ref="I195:J195"/>
    <mergeCell ref="B191:C191"/>
    <mergeCell ref="D191:E191"/>
    <mergeCell ref="F191:G191"/>
    <mergeCell ref="I191:J191"/>
    <mergeCell ref="B192:J192"/>
    <mergeCell ref="B193:C193"/>
    <mergeCell ref="D193:E193"/>
    <mergeCell ref="F193:G193"/>
    <mergeCell ref="I193:J193"/>
    <mergeCell ref="B189:C189"/>
    <mergeCell ref="D189:E189"/>
    <mergeCell ref="F189:G189"/>
    <mergeCell ref="I189:J189"/>
    <mergeCell ref="B190:C190"/>
    <mergeCell ref="D190:E190"/>
    <mergeCell ref="F190:G190"/>
    <mergeCell ref="I190:J190"/>
    <mergeCell ref="B186:J186"/>
    <mergeCell ref="B187:C187"/>
    <mergeCell ref="D187:E187"/>
    <mergeCell ref="F187:G187"/>
    <mergeCell ref="I187:J187"/>
    <mergeCell ref="B188:C188"/>
    <mergeCell ref="D188:E188"/>
    <mergeCell ref="F188:G188"/>
    <mergeCell ref="I188:J188"/>
    <mergeCell ref="B184:C184"/>
    <mergeCell ref="D184:E184"/>
    <mergeCell ref="F184:G184"/>
    <mergeCell ref="I184:J184"/>
    <mergeCell ref="B185:C185"/>
    <mergeCell ref="D185:E185"/>
    <mergeCell ref="F185:G185"/>
    <mergeCell ref="I185:J185"/>
    <mergeCell ref="B181:J181"/>
    <mergeCell ref="B182:C182"/>
    <mergeCell ref="D182:E182"/>
    <mergeCell ref="F182:G182"/>
    <mergeCell ref="I182:J182"/>
    <mergeCell ref="B183:C183"/>
    <mergeCell ref="D183:E183"/>
    <mergeCell ref="F183:G183"/>
    <mergeCell ref="I183:J183"/>
    <mergeCell ref="B179:C179"/>
    <mergeCell ref="D179:E179"/>
    <mergeCell ref="F179:G179"/>
    <mergeCell ref="I179:J179"/>
    <mergeCell ref="B180:C180"/>
    <mergeCell ref="D180:E180"/>
    <mergeCell ref="F180:G180"/>
    <mergeCell ref="I180:J180"/>
    <mergeCell ref="B177:C177"/>
    <mergeCell ref="D177:E177"/>
    <mergeCell ref="F177:G177"/>
    <mergeCell ref="I177:J177"/>
    <mergeCell ref="B178:C178"/>
    <mergeCell ref="D178:E178"/>
    <mergeCell ref="F178:G178"/>
    <mergeCell ref="I178:J178"/>
    <mergeCell ref="B175:C175"/>
    <mergeCell ref="D175:E175"/>
    <mergeCell ref="F175:G175"/>
    <mergeCell ref="I175:J175"/>
    <mergeCell ref="B176:C176"/>
    <mergeCell ref="D176:E176"/>
    <mergeCell ref="F176:G176"/>
    <mergeCell ref="I176:J176"/>
    <mergeCell ref="B173:C173"/>
    <mergeCell ref="D173:E173"/>
    <mergeCell ref="F173:G173"/>
    <mergeCell ref="I173:J173"/>
    <mergeCell ref="B174:C174"/>
    <mergeCell ref="D174:E174"/>
    <mergeCell ref="F174:G174"/>
    <mergeCell ref="I174:J174"/>
    <mergeCell ref="B171:C171"/>
    <mergeCell ref="D171:E171"/>
    <mergeCell ref="F171:G171"/>
    <mergeCell ref="I171:J171"/>
    <mergeCell ref="B172:C172"/>
    <mergeCell ref="D172:E172"/>
    <mergeCell ref="F172:G172"/>
    <mergeCell ref="I172:J172"/>
    <mergeCell ref="B169:C169"/>
    <mergeCell ref="D169:E169"/>
    <mergeCell ref="F169:G169"/>
    <mergeCell ref="I169:J169"/>
    <mergeCell ref="B170:C170"/>
    <mergeCell ref="D170:E170"/>
    <mergeCell ref="F170:G170"/>
    <mergeCell ref="I170:J170"/>
    <mergeCell ref="B167:C167"/>
    <mergeCell ref="D167:E167"/>
    <mergeCell ref="F167:G167"/>
    <mergeCell ref="I167:J167"/>
    <mergeCell ref="B168:C168"/>
    <mergeCell ref="D168:E168"/>
    <mergeCell ref="F168:G168"/>
    <mergeCell ref="I168:J168"/>
    <mergeCell ref="B165:C165"/>
    <mergeCell ref="D165:E165"/>
    <mergeCell ref="F165:G165"/>
    <mergeCell ref="I165:J165"/>
    <mergeCell ref="B166:C166"/>
    <mergeCell ref="D166:E166"/>
    <mergeCell ref="F166:G166"/>
    <mergeCell ref="I166:J166"/>
    <mergeCell ref="B163:C163"/>
    <mergeCell ref="D163:E163"/>
    <mergeCell ref="F163:G163"/>
    <mergeCell ref="I163:J163"/>
    <mergeCell ref="B164:C164"/>
    <mergeCell ref="D164:E164"/>
    <mergeCell ref="F164:G164"/>
    <mergeCell ref="I164:J164"/>
    <mergeCell ref="B160:C160"/>
    <mergeCell ref="D160:E160"/>
    <mergeCell ref="F160:G160"/>
    <mergeCell ref="I160:J160"/>
    <mergeCell ref="B161:J161"/>
    <mergeCell ref="B162:C162"/>
    <mergeCell ref="D162:E162"/>
    <mergeCell ref="F162:G162"/>
    <mergeCell ref="I162:J162"/>
    <mergeCell ref="B158:C158"/>
    <mergeCell ref="D158:E158"/>
    <mergeCell ref="F158:G158"/>
    <mergeCell ref="I158:J158"/>
    <mergeCell ref="B159:C159"/>
    <mergeCell ref="D159:E159"/>
    <mergeCell ref="F159:G159"/>
    <mergeCell ref="I159:J159"/>
    <mergeCell ref="B155:J155"/>
    <mergeCell ref="B156:C156"/>
    <mergeCell ref="D156:E156"/>
    <mergeCell ref="F156:G156"/>
    <mergeCell ref="I156:J156"/>
    <mergeCell ref="B157:C157"/>
    <mergeCell ref="D157:E157"/>
    <mergeCell ref="F157:G157"/>
    <mergeCell ref="I157:J157"/>
    <mergeCell ref="B153:C153"/>
    <mergeCell ref="D153:E153"/>
    <mergeCell ref="F153:G153"/>
    <mergeCell ref="I153:J153"/>
    <mergeCell ref="B154:C154"/>
    <mergeCell ref="D154:E154"/>
    <mergeCell ref="F154:G154"/>
    <mergeCell ref="I154:J154"/>
    <mergeCell ref="B150:J150"/>
    <mergeCell ref="B151:C151"/>
    <mergeCell ref="D151:E151"/>
    <mergeCell ref="F151:G151"/>
    <mergeCell ref="I151:J151"/>
    <mergeCell ref="B152:C152"/>
    <mergeCell ref="D152:E152"/>
    <mergeCell ref="F152:G152"/>
    <mergeCell ref="I152:J152"/>
    <mergeCell ref="B148:C148"/>
    <mergeCell ref="D148:E148"/>
    <mergeCell ref="F148:G148"/>
    <mergeCell ref="I148:J148"/>
    <mergeCell ref="B149:C149"/>
    <mergeCell ref="D149:E149"/>
    <mergeCell ref="F149:G149"/>
    <mergeCell ref="I149:J149"/>
    <mergeCell ref="B145:C145"/>
    <mergeCell ref="D145:E145"/>
    <mergeCell ref="F145:G145"/>
    <mergeCell ref="I145:J145"/>
    <mergeCell ref="B146:J146"/>
    <mergeCell ref="B147:C147"/>
    <mergeCell ref="D147:E147"/>
    <mergeCell ref="F147:G147"/>
    <mergeCell ref="I147:J147"/>
    <mergeCell ref="B142:J142"/>
    <mergeCell ref="B143:C143"/>
    <mergeCell ref="D143:E143"/>
    <mergeCell ref="F143:G143"/>
    <mergeCell ref="I143:J143"/>
    <mergeCell ref="B144:C144"/>
    <mergeCell ref="D144:E144"/>
    <mergeCell ref="F144:G144"/>
    <mergeCell ref="I144:J144"/>
    <mergeCell ref="B140:C140"/>
    <mergeCell ref="D140:E140"/>
    <mergeCell ref="F140:G140"/>
    <mergeCell ref="I140:J140"/>
    <mergeCell ref="B141:C141"/>
    <mergeCell ref="D141:E141"/>
    <mergeCell ref="F141:G141"/>
    <mergeCell ref="I141:J141"/>
    <mergeCell ref="B138:C138"/>
    <mergeCell ref="D138:E138"/>
    <mergeCell ref="F138:G138"/>
    <mergeCell ref="I138:J138"/>
    <mergeCell ref="B139:C139"/>
    <mergeCell ref="D139:E139"/>
    <mergeCell ref="F139:G139"/>
    <mergeCell ref="I139:J139"/>
    <mergeCell ref="B136:C136"/>
    <mergeCell ref="D136:E136"/>
    <mergeCell ref="F136:G136"/>
    <mergeCell ref="I136:J136"/>
    <mergeCell ref="B137:C137"/>
    <mergeCell ref="D137:E137"/>
    <mergeCell ref="F137:G137"/>
    <mergeCell ref="I137:J137"/>
    <mergeCell ref="B133:J133"/>
    <mergeCell ref="B134:C134"/>
    <mergeCell ref="D134:E134"/>
    <mergeCell ref="F134:G134"/>
    <mergeCell ref="I134:J134"/>
    <mergeCell ref="B135:C135"/>
    <mergeCell ref="D135:E135"/>
    <mergeCell ref="F135:G135"/>
    <mergeCell ref="I135:J135"/>
    <mergeCell ref="B131:C131"/>
    <mergeCell ref="D131:E131"/>
    <mergeCell ref="F131:G131"/>
    <mergeCell ref="I131:J131"/>
    <mergeCell ref="B132:C132"/>
    <mergeCell ref="D132:E132"/>
    <mergeCell ref="F132:G132"/>
    <mergeCell ref="I132:J132"/>
    <mergeCell ref="B128:J128"/>
    <mergeCell ref="B129:C129"/>
    <mergeCell ref="D129:E129"/>
    <mergeCell ref="F129:G129"/>
    <mergeCell ref="I129:J129"/>
    <mergeCell ref="B130:C130"/>
    <mergeCell ref="D130:E130"/>
    <mergeCell ref="F130:G130"/>
    <mergeCell ref="I130:J130"/>
    <mergeCell ref="B126:C126"/>
    <mergeCell ref="D126:E126"/>
    <mergeCell ref="F126:G126"/>
    <mergeCell ref="I126:J126"/>
    <mergeCell ref="B127:C127"/>
    <mergeCell ref="D127:E127"/>
    <mergeCell ref="F127:G127"/>
    <mergeCell ref="I127:J127"/>
    <mergeCell ref="B123:J123"/>
    <mergeCell ref="B124:C124"/>
    <mergeCell ref="D124:E124"/>
    <mergeCell ref="F124:G124"/>
    <mergeCell ref="I124:J124"/>
    <mergeCell ref="B125:C125"/>
    <mergeCell ref="D125:E125"/>
    <mergeCell ref="F125:G125"/>
    <mergeCell ref="I125:J125"/>
    <mergeCell ref="B121:C121"/>
    <mergeCell ref="D121:E121"/>
    <mergeCell ref="F121:G121"/>
    <mergeCell ref="I121:J121"/>
    <mergeCell ref="B122:C122"/>
    <mergeCell ref="D122:E122"/>
    <mergeCell ref="F122:G122"/>
    <mergeCell ref="I122:J122"/>
    <mergeCell ref="B118:C118"/>
    <mergeCell ref="D118:E118"/>
    <mergeCell ref="F118:G118"/>
    <mergeCell ref="I118:J118"/>
    <mergeCell ref="B119:J119"/>
    <mergeCell ref="B120:C120"/>
    <mergeCell ref="D120:E120"/>
    <mergeCell ref="F120:G120"/>
    <mergeCell ref="I120:J120"/>
    <mergeCell ref="B116:C116"/>
    <mergeCell ref="D116:E116"/>
    <mergeCell ref="F116:G116"/>
    <mergeCell ref="I116:J116"/>
    <mergeCell ref="B117:C117"/>
    <mergeCell ref="D117:E117"/>
    <mergeCell ref="F117:G117"/>
    <mergeCell ref="I117:J117"/>
    <mergeCell ref="B113:J113"/>
    <mergeCell ref="B114:C114"/>
    <mergeCell ref="D114:E114"/>
    <mergeCell ref="F114:G114"/>
    <mergeCell ref="I114:J114"/>
    <mergeCell ref="B115:C115"/>
    <mergeCell ref="D115:E115"/>
    <mergeCell ref="F115:G115"/>
    <mergeCell ref="I115:J115"/>
    <mergeCell ref="B111:C111"/>
    <mergeCell ref="D111:E111"/>
    <mergeCell ref="F111:G111"/>
    <mergeCell ref="I111:J111"/>
    <mergeCell ref="B112:C112"/>
    <mergeCell ref="D112:E112"/>
    <mergeCell ref="F112:G112"/>
    <mergeCell ref="I112:J112"/>
    <mergeCell ref="B109:C109"/>
    <mergeCell ref="D109:E109"/>
    <mergeCell ref="F109:G109"/>
    <mergeCell ref="I109:J109"/>
    <mergeCell ref="B110:C110"/>
    <mergeCell ref="D110:E110"/>
    <mergeCell ref="F110:G110"/>
    <mergeCell ref="I110:J110"/>
    <mergeCell ref="B107:C107"/>
    <mergeCell ref="D107:E107"/>
    <mergeCell ref="F107:G107"/>
    <mergeCell ref="I107:J107"/>
    <mergeCell ref="B108:C108"/>
    <mergeCell ref="D108:E108"/>
    <mergeCell ref="F108:G108"/>
    <mergeCell ref="I108:J108"/>
    <mergeCell ref="B105:C105"/>
    <mergeCell ref="D105:E105"/>
    <mergeCell ref="F105:G105"/>
    <mergeCell ref="I105:J105"/>
    <mergeCell ref="B106:C106"/>
    <mergeCell ref="D106:E106"/>
    <mergeCell ref="F106:G106"/>
    <mergeCell ref="I106:J106"/>
    <mergeCell ref="B103:C103"/>
    <mergeCell ref="D103:E103"/>
    <mergeCell ref="F103:G103"/>
    <mergeCell ref="I103:J103"/>
    <mergeCell ref="B104:C104"/>
    <mergeCell ref="D104:E104"/>
    <mergeCell ref="F104:G104"/>
    <mergeCell ref="I104:J104"/>
    <mergeCell ref="B101:C101"/>
    <mergeCell ref="D101:E101"/>
    <mergeCell ref="F101:G101"/>
    <mergeCell ref="I101:J101"/>
    <mergeCell ref="B102:C102"/>
    <mergeCell ref="D102:E102"/>
    <mergeCell ref="F102:G102"/>
    <mergeCell ref="I102:J102"/>
    <mergeCell ref="B98:J98"/>
    <mergeCell ref="B99:C99"/>
    <mergeCell ref="D99:E99"/>
    <mergeCell ref="F99:G99"/>
    <mergeCell ref="I99:J99"/>
    <mergeCell ref="B100:C100"/>
    <mergeCell ref="D100:E100"/>
    <mergeCell ref="F100:G100"/>
    <mergeCell ref="I100:J100"/>
    <mergeCell ref="B96:C96"/>
    <mergeCell ref="D96:E96"/>
    <mergeCell ref="F96:G96"/>
    <mergeCell ref="I96:J96"/>
    <mergeCell ref="B97:C97"/>
    <mergeCell ref="D97:E97"/>
    <mergeCell ref="F97:G97"/>
    <mergeCell ref="I97:J97"/>
    <mergeCell ref="B94:C94"/>
    <mergeCell ref="D94:E94"/>
    <mergeCell ref="F94:G94"/>
    <mergeCell ref="I94:J94"/>
    <mergeCell ref="B95:C95"/>
    <mergeCell ref="D95:E95"/>
    <mergeCell ref="F95:G95"/>
    <mergeCell ref="I95:J95"/>
    <mergeCell ref="B91:C91"/>
    <mergeCell ref="D91:E91"/>
    <mergeCell ref="F91:G91"/>
    <mergeCell ref="I91:J91"/>
    <mergeCell ref="B92:J92"/>
    <mergeCell ref="B93:C93"/>
    <mergeCell ref="D93:E93"/>
    <mergeCell ref="F93:G93"/>
    <mergeCell ref="I93:J93"/>
    <mergeCell ref="B89:C89"/>
    <mergeCell ref="D89:E89"/>
    <mergeCell ref="F89:G89"/>
    <mergeCell ref="I89:J89"/>
    <mergeCell ref="B90:C90"/>
    <mergeCell ref="D90:E90"/>
    <mergeCell ref="F90:G90"/>
    <mergeCell ref="I90:J90"/>
    <mergeCell ref="B86:J86"/>
    <mergeCell ref="B87:C87"/>
    <mergeCell ref="D87:E87"/>
    <mergeCell ref="F87:G87"/>
    <mergeCell ref="I87:J87"/>
    <mergeCell ref="B88:C88"/>
    <mergeCell ref="D88:E88"/>
    <mergeCell ref="F88:G88"/>
    <mergeCell ref="I88:J88"/>
    <mergeCell ref="B84:C84"/>
    <mergeCell ref="D84:E84"/>
    <mergeCell ref="F84:G84"/>
    <mergeCell ref="I84:J84"/>
    <mergeCell ref="B85:C85"/>
    <mergeCell ref="D85:E85"/>
    <mergeCell ref="F85:G85"/>
    <mergeCell ref="I85:J85"/>
    <mergeCell ref="B82:C82"/>
    <mergeCell ref="D82:E82"/>
    <mergeCell ref="F82:G82"/>
    <mergeCell ref="I82:J82"/>
    <mergeCell ref="B83:C83"/>
    <mergeCell ref="D83:E83"/>
    <mergeCell ref="F83:G83"/>
    <mergeCell ref="I83:J83"/>
    <mergeCell ref="B79:C79"/>
    <mergeCell ref="D79:E79"/>
    <mergeCell ref="F79:G79"/>
    <mergeCell ref="I79:J79"/>
    <mergeCell ref="B80:J80"/>
    <mergeCell ref="B81:C81"/>
    <mergeCell ref="D81:E81"/>
    <mergeCell ref="F81:G81"/>
    <mergeCell ref="I81:J81"/>
    <mergeCell ref="B77:C77"/>
    <mergeCell ref="D77:E77"/>
    <mergeCell ref="F77:G77"/>
    <mergeCell ref="I77:J77"/>
    <mergeCell ref="B78:C78"/>
    <mergeCell ref="D78:E78"/>
    <mergeCell ref="F78:G78"/>
    <mergeCell ref="I78:J78"/>
    <mergeCell ref="B75:C75"/>
    <mergeCell ref="D75:E75"/>
    <mergeCell ref="F75:G75"/>
    <mergeCell ref="I75:J75"/>
    <mergeCell ref="B76:C76"/>
    <mergeCell ref="D76:E76"/>
    <mergeCell ref="F76:G76"/>
    <mergeCell ref="I76:J76"/>
    <mergeCell ref="B73:C73"/>
    <mergeCell ref="D73:E73"/>
    <mergeCell ref="F73:G73"/>
    <mergeCell ref="I73:J73"/>
    <mergeCell ref="B74:C74"/>
    <mergeCell ref="D74:E74"/>
    <mergeCell ref="F74:G74"/>
    <mergeCell ref="I74:J74"/>
    <mergeCell ref="B70:J70"/>
    <mergeCell ref="B71:C71"/>
    <mergeCell ref="D71:E71"/>
    <mergeCell ref="F71:G71"/>
    <mergeCell ref="I71:J71"/>
    <mergeCell ref="B72:C72"/>
    <mergeCell ref="D72:E72"/>
    <mergeCell ref="F72:G72"/>
    <mergeCell ref="I72:J72"/>
    <mergeCell ref="B68:C68"/>
    <mergeCell ref="D68:E68"/>
    <mergeCell ref="F68:G68"/>
    <mergeCell ref="I68:J68"/>
    <mergeCell ref="B69:C69"/>
    <mergeCell ref="D69:E69"/>
    <mergeCell ref="F69:G69"/>
    <mergeCell ref="I69:J69"/>
    <mergeCell ref="B66:C66"/>
    <mergeCell ref="D66:E66"/>
    <mergeCell ref="F66:G66"/>
    <mergeCell ref="I66:J66"/>
    <mergeCell ref="B67:C67"/>
    <mergeCell ref="D67:E67"/>
    <mergeCell ref="F67:G67"/>
    <mergeCell ref="I67:J67"/>
    <mergeCell ref="B64:C64"/>
    <mergeCell ref="D64:E64"/>
    <mergeCell ref="F64:G64"/>
    <mergeCell ref="I64:J64"/>
    <mergeCell ref="B65:C65"/>
    <mergeCell ref="D65:E65"/>
    <mergeCell ref="F65:G65"/>
    <mergeCell ref="I65:J65"/>
    <mergeCell ref="B61:J61"/>
    <mergeCell ref="B62:C62"/>
    <mergeCell ref="D62:E62"/>
    <mergeCell ref="F62:G62"/>
    <mergeCell ref="I62:J62"/>
    <mergeCell ref="B63:C63"/>
    <mergeCell ref="D63:E63"/>
    <mergeCell ref="F63:G63"/>
    <mergeCell ref="I63:J63"/>
    <mergeCell ref="B59:C59"/>
    <mergeCell ref="D59:E59"/>
    <mergeCell ref="F59:G59"/>
    <mergeCell ref="I59:J59"/>
    <mergeCell ref="B60:C60"/>
    <mergeCell ref="D60:E60"/>
    <mergeCell ref="F60:G60"/>
    <mergeCell ref="I60:J60"/>
    <mergeCell ref="B57:C57"/>
    <mergeCell ref="D57:E57"/>
    <mergeCell ref="F57:G57"/>
    <mergeCell ref="I57:J57"/>
    <mergeCell ref="B58:C58"/>
    <mergeCell ref="D58:E58"/>
    <mergeCell ref="F58:G58"/>
    <mergeCell ref="I58:J58"/>
    <mergeCell ref="B55:C55"/>
    <mergeCell ref="D55:E55"/>
    <mergeCell ref="F55:G55"/>
    <mergeCell ref="I55:J55"/>
    <mergeCell ref="B56:C56"/>
    <mergeCell ref="D56:E56"/>
    <mergeCell ref="F56:G56"/>
    <mergeCell ref="I56:J56"/>
    <mergeCell ref="B53:C53"/>
    <mergeCell ref="D53:E53"/>
    <mergeCell ref="F53:G53"/>
    <mergeCell ref="I53:J53"/>
    <mergeCell ref="B54:C54"/>
    <mergeCell ref="D54:E54"/>
    <mergeCell ref="F54:G54"/>
    <mergeCell ref="I54:J54"/>
    <mergeCell ref="B51:C51"/>
    <mergeCell ref="D51:E51"/>
    <mergeCell ref="F51:G51"/>
    <mergeCell ref="I51:J51"/>
    <mergeCell ref="B52:C52"/>
    <mergeCell ref="D52:E52"/>
    <mergeCell ref="F52:G52"/>
    <mergeCell ref="I52:J52"/>
    <mergeCell ref="B49:C49"/>
    <mergeCell ref="D49:E49"/>
    <mergeCell ref="F49:G49"/>
    <mergeCell ref="I49:J49"/>
    <mergeCell ref="B50:C50"/>
    <mergeCell ref="D50:E50"/>
    <mergeCell ref="F50:G50"/>
    <mergeCell ref="I50:J50"/>
    <mergeCell ref="B47:C47"/>
    <mergeCell ref="D47:E47"/>
    <mergeCell ref="F47:G47"/>
    <mergeCell ref="I47:J47"/>
    <mergeCell ref="B48:C48"/>
    <mergeCell ref="D48:E48"/>
    <mergeCell ref="F48:G48"/>
    <mergeCell ref="I48:J48"/>
    <mergeCell ref="B45:C45"/>
    <mergeCell ref="D45:E45"/>
    <mergeCell ref="F45:G45"/>
    <mergeCell ref="I45:J45"/>
    <mergeCell ref="B46:C46"/>
    <mergeCell ref="D46:E46"/>
    <mergeCell ref="F46:G46"/>
    <mergeCell ref="I46:J46"/>
    <mergeCell ref="B43:C43"/>
    <mergeCell ref="D43:E43"/>
    <mergeCell ref="F43:G43"/>
    <mergeCell ref="I43:J43"/>
    <mergeCell ref="B44:C44"/>
    <mergeCell ref="D44:E44"/>
    <mergeCell ref="F44:G44"/>
    <mergeCell ref="I44:J44"/>
    <mergeCell ref="B41:C41"/>
    <mergeCell ref="D41:E41"/>
    <mergeCell ref="F41:G41"/>
    <mergeCell ref="I41:J41"/>
    <mergeCell ref="B42:C42"/>
    <mergeCell ref="D42:E42"/>
    <mergeCell ref="F42:G42"/>
    <mergeCell ref="I42:J42"/>
    <mergeCell ref="B39:C39"/>
    <mergeCell ref="D39:E39"/>
    <mergeCell ref="F39:G39"/>
    <mergeCell ref="I39:J39"/>
    <mergeCell ref="B40:C40"/>
    <mergeCell ref="D40:E40"/>
    <mergeCell ref="F40:G40"/>
    <mergeCell ref="I40:J40"/>
    <mergeCell ref="B37:C37"/>
    <mergeCell ref="D37:E37"/>
    <mergeCell ref="F37:G37"/>
    <mergeCell ref="I37:J37"/>
    <mergeCell ref="B38:C38"/>
    <mergeCell ref="D38:E38"/>
    <mergeCell ref="F38:G38"/>
    <mergeCell ref="I38:J38"/>
    <mergeCell ref="B35:C35"/>
    <mergeCell ref="D35:E35"/>
    <mergeCell ref="F35:G35"/>
    <mergeCell ref="I35:J35"/>
    <mergeCell ref="B36:C36"/>
    <mergeCell ref="D36:E36"/>
    <mergeCell ref="F36:G36"/>
    <mergeCell ref="I36:J36"/>
    <mergeCell ref="B33:C33"/>
    <mergeCell ref="D33:E33"/>
    <mergeCell ref="F33:G33"/>
    <mergeCell ref="I33:J33"/>
    <mergeCell ref="B34:C34"/>
    <mergeCell ref="D34:E34"/>
    <mergeCell ref="F34:G34"/>
    <mergeCell ref="I34:J34"/>
    <mergeCell ref="B31:C31"/>
    <mergeCell ref="D31:E31"/>
    <mergeCell ref="F31:G31"/>
    <mergeCell ref="I31:J31"/>
    <mergeCell ref="B32:C32"/>
    <mergeCell ref="D32:E32"/>
    <mergeCell ref="F32:G32"/>
    <mergeCell ref="I32:J32"/>
    <mergeCell ref="B29:C29"/>
    <mergeCell ref="D29:E29"/>
    <mergeCell ref="F29:G29"/>
    <mergeCell ref="I29:J29"/>
    <mergeCell ref="B30:C30"/>
    <mergeCell ref="D30:E30"/>
    <mergeCell ref="F30:G30"/>
    <mergeCell ref="I30:J30"/>
    <mergeCell ref="B27:C27"/>
    <mergeCell ref="D27:E27"/>
    <mergeCell ref="F27:G27"/>
    <mergeCell ref="I27:J27"/>
    <mergeCell ref="B28:C28"/>
    <mergeCell ref="D28:E28"/>
    <mergeCell ref="F28:G28"/>
    <mergeCell ref="I28:J28"/>
    <mergeCell ref="B24:C24"/>
    <mergeCell ref="D24:E24"/>
    <mergeCell ref="F24:G24"/>
    <mergeCell ref="I24:J24"/>
    <mergeCell ref="B25:J25"/>
    <mergeCell ref="B26:C26"/>
    <mergeCell ref="D26:E26"/>
    <mergeCell ref="F26:G26"/>
    <mergeCell ref="I26:J26"/>
    <mergeCell ref="B22:C22"/>
    <mergeCell ref="D22:E22"/>
    <mergeCell ref="F22:G22"/>
    <mergeCell ref="I22:J22"/>
    <mergeCell ref="B23:C23"/>
    <mergeCell ref="D23:E23"/>
    <mergeCell ref="F23:G23"/>
    <mergeCell ref="I23:J23"/>
    <mergeCell ref="B19:C19"/>
    <mergeCell ref="D19:E19"/>
    <mergeCell ref="F19:G19"/>
    <mergeCell ref="I19:J19"/>
    <mergeCell ref="B20:J20"/>
    <mergeCell ref="B21:C21"/>
    <mergeCell ref="D21:E21"/>
    <mergeCell ref="F21:G21"/>
    <mergeCell ref="I21:J21"/>
    <mergeCell ref="B16:J16"/>
    <mergeCell ref="B17:C17"/>
    <mergeCell ref="D17:E17"/>
    <mergeCell ref="F17:G17"/>
    <mergeCell ref="I17:J17"/>
    <mergeCell ref="B18:C18"/>
    <mergeCell ref="D18:E18"/>
    <mergeCell ref="F18:G18"/>
    <mergeCell ref="I18:J18"/>
    <mergeCell ref="B14:C14"/>
    <mergeCell ref="D14:E14"/>
    <mergeCell ref="F14:G14"/>
    <mergeCell ref="I14:J14"/>
    <mergeCell ref="B15:C15"/>
    <mergeCell ref="D15:E15"/>
    <mergeCell ref="F15:G15"/>
    <mergeCell ref="I15:J15"/>
    <mergeCell ref="B12:C12"/>
    <mergeCell ref="D12:E12"/>
    <mergeCell ref="F12:G12"/>
    <mergeCell ref="I12:J12"/>
    <mergeCell ref="B13:C13"/>
    <mergeCell ref="D13:E13"/>
    <mergeCell ref="F13:G13"/>
    <mergeCell ref="I13:J13"/>
    <mergeCell ref="D7:E7"/>
    <mergeCell ref="B10:J10"/>
    <mergeCell ref="B11:C11"/>
    <mergeCell ref="D11:E11"/>
    <mergeCell ref="F11:G11"/>
    <mergeCell ref="I11:J11"/>
  </mergeCells>
  <pageMargins left="0.25" right="0.25" top="0.25" bottom="0.25" header="0.25" footer="0.25"/>
  <pageSetup paperSize="9" orientation="landscape" horizontalDpi="0" verticalDpi="0"/>
  <headerFooter alignWithMargins="0">
    <oddFooter>&amp;L&amp;C&amp;R</oddFooter>
  </headerFooter>
</worksheet>
</file>

<file path=xl/worksheets/sheet9.xml><?xml version="1.0" encoding="utf-8"?>
<worksheet xmlns="http://schemas.openxmlformats.org/spreadsheetml/2006/main" xmlns:r="http://schemas.openxmlformats.org/officeDocument/2006/relationships">
  <dimension ref="B1:J59"/>
  <sheetViews>
    <sheetView showGridLines="0" topLeftCell="A10" workbookViewId="0">
      <selection activeCell="N30" sqref="N30"/>
    </sheetView>
  </sheetViews>
  <sheetFormatPr defaultRowHeight="12.75"/>
  <cols>
    <col min="1" max="1" width="2.28515625" style="160" customWidth="1"/>
    <col min="2" max="2" width="0" style="160" hidden="1" customWidth="1"/>
    <col min="3" max="3" width="11.7109375" style="160" customWidth="1"/>
    <col min="4" max="4" width="6.5703125" style="160" customWidth="1"/>
    <col min="5" max="5" width="49" style="160" customWidth="1"/>
    <col min="6" max="6" width="7.42578125" style="160" customWidth="1"/>
    <col min="7" max="7" width="11.140625" style="160" customWidth="1"/>
    <col min="8" max="8" width="14.85546875" style="160" customWidth="1"/>
    <col min="9" max="9" width="31.85546875" style="160" customWidth="1"/>
    <col min="10" max="10" width="5" style="160" customWidth="1"/>
    <col min="11" max="11" width="0.85546875" style="160" customWidth="1"/>
    <col min="12" max="12" width="1.42578125" style="160" customWidth="1"/>
    <col min="13" max="256" width="9.140625" style="160"/>
    <col min="257" max="257" width="2.28515625" style="160" customWidth="1"/>
    <col min="258" max="258" width="0" style="160" hidden="1" customWidth="1"/>
    <col min="259" max="259" width="11.7109375" style="160" customWidth="1"/>
    <col min="260" max="260" width="6.5703125" style="160" customWidth="1"/>
    <col min="261" max="261" width="49" style="160" customWidth="1"/>
    <col min="262" max="262" width="7.42578125" style="160" customWidth="1"/>
    <col min="263" max="263" width="11.140625" style="160" customWidth="1"/>
    <col min="264" max="264" width="14.85546875" style="160" customWidth="1"/>
    <col min="265" max="265" width="31.85546875" style="160" customWidth="1"/>
    <col min="266" max="266" width="5" style="160" customWidth="1"/>
    <col min="267" max="267" width="0.85546875" style="160" customWidth="1"/>
    <col min="268" max="268" width="1.42578125" style="160" customWidth="1"/>
    <col min="269" max="512" width="9.140625" style="160"/>
    <col min="513" max="513" width="2.28515625" style="160" customWidth="1"/>
    <col min="514" max="514" width="0" style="160" hidden="1" customWidth="1"/>
    <col min="515" max="515" width="11.7109375" style="160" customWidth="1"/>
    <col min="516" max="516" width="6.5703125" style="160" customWidth="1"/>
    <col min="517" max="517" width="49" style="160" customWidth="1"/>
    <col min="518" max="518" width="7.42578125" style="160" customWidth="1"/>
    <col min="519" max="519" width="11.140625" style="160" customWidth="1"/>
    <col min="520" max="520" width="14.85546875" style="160" customWidth="1"/>
    <col min="521" max="521" width="31.85546875" style="160" customWidth="1"/>
    <col min="522" max="522" width="5" style="160" customWidth="1"/>
    <col min="523" max="523" width="0.85546875" style="160" customWidth="1"/>
    <col min="524" max="524" width="1.42578125" style="160" customWidth="1"/>
    <col min="525" max="768" width="9.140625" style="160"/>
    <col min="769" max="769" width="2.28515625" style="160" customWidth="1"/>
    <col min="770" max="770" width="0" style="160" hidden="1" customWidth="1"/>
    <col min="771" max="771" width="11.7109375" style="160" customWidth="1"/>
    <col min="772" max="772" width="6.5703125" style="160" customWidth="1"/>
    <col min="773" max="773" width="49" style="160" customWidth="1"/>
    <col min="774" max="774" width="7.42578125" style="160" customWidth="1"/>
    <col min="775" max="775" width="11.140625" style="160" customWidth="1"/>
    <col min="776" max="776" width="14.85546875" style="160" customWidth="1"/>
    <col min="777" max="777" width="31.85546875" style="160" customWidth="1"/>
    <col min="778" max="778" width="5" style="160" customWidth="1"/>
    <col min="779" max="779" width="0.85546875" style="160" customWidth="1"/>
    <col min="780" max="780" width="1.42578125" style="160" customWidth="1"/>
    <col min="781" max="1024" width="9.140625" style="160"/>
    <col min="1025" max="1025" width="2.28515625" style="160" customWidth="1"/>
    <col min="1026" max="1026" width="0" style="160" hidden="1" customWidth="1"/>
    <col min="1027" max="1027" width="11.7109375" style="160" customWidth="1"/>
    <col min="1028" max="1028" width="6.5703125" style="160" customWidth="1"/>
    <col min="1029" max="1029" width="49" style="160" customWidth="1"/>
    <col min="1030" max="1030" width="7.42578125" style="160" customWidth="1"/>
    <col min="1031" max="1031" width="11.140625" style="160" customWidth="1"/>
    <col min="1032" max="1032" width="14.85546875" style="160" customWidth="1"/>
    <col min="1033" max="1033" width="31.85546875" style="160" customWidth="1"/>
    <col min="1034" max="1034" width="5" style="160" customWidth="1"/>
    <col min="1035" max="1035" width="0.85546875" style="160" customWidth="1"/>
    <col min="1036" max="1036" width="1.42578125" style="160" customWidth="1"/>
    <col min="1037" max="1280" width="9.140625" style="160"/>
    <col min="1281" max="1281" width="2.28515625" style="160" customWidth="1"/>
    <col min="1282" max="1282" width="0" style="160" hidden="1" customWidth="1"/>
    <col min="1283" max="1283" width="11.7109375" style="160" customWidth="1"/>
    <col min="1284" max="1284" width="6.5703125" style="160" customWidth="1"/>
    <col min="1285" max="1285" width="49" style="160" customWidth="1"/>
    <col min="1286" max="1286" width="7.42578125" style="160" customWidth="1"/>
    <col min="1287" max="1287" width="11.140625" style="160" customWidth="1"/>
    <col min="1288" max="1288" width="14.85546875" style="160" customWidth="1"/>
    <col min="1289" max="1289" width="31.85546875" style="160" customWidth="1"/>
    <col min="1290" max="1290" width="5" style="160" customWidth="1"/>
    <col min="1291" max="1291" width="0.85546875" style="160" customWidth="1"/>
    <col min="1292" max="1292" width="1.42578125" style="160" customWidth="1"/>
    <col min="1293" max="1536" width="9.140625" style="160"/>
    <col min="1537" max="1537" width="2.28515625" style="160" customWidth="1"/>
    <col min="1538" max="1538" width="0" style="160" hidden="1" customWidth="1"/>
    <col min="1539" max="1539" width="11.7109375" style="160" customWidth="1"/>
    <col min="1540" max="1540" width="6.5703125" style="160" customWidth="1"/>
    <col min="1541" max="1541" width="49" style="160" customWidth="1"/>
    <col min="1542" max="1542" width="7.42578125" style="160" customWidth="1"/>
    <col min="1543" max="1543" width="11.140625" style="160" customWidth="1"/>
    <col min="1544" max="1544" width="14.85546875" style="160" customWidth="1"/>
    <col min="1545" max="1545" width="31.85546875" style="160" customWidth="1"/>
    <col min="1546" max="1546" width="5" style="160" customWidth="1"/>
    <col min="1547" max="1547" width="0.85546875" style="160" customWidth="1"/>
    <col min="1548" max="1548" width="1.42578125" style="160" customWidth="1"/>
    <col min="1549" max="1792" width="9.140625" style="160"/>
    <col min="1793" max="1793" width="2.28515625" style="160" customWidth="1"/>
    <col min="1794" max="1794" width="0" style="160" hidden="1" customWidth="1"/>
    <col min="1795" max="1795" width="11.7109375" style="160" customWidth="1"/>
    <col min="1796" max="1796" width="6.5703125" style="160" customWidth="1"/>
    <col min="1797" max="1797" width="49" style="160" customWidth="1"/>
    <col min="1798" max="1798" width="7.42578125" style="160" customWidth="1"/>
    <col min="1799" max="1799" width="11.140625" style="160" customWidth="1"/>
    <col min="1800" max="1800" width="14.85546875" style="160" customWidth="1"/>
    <col min="1801" max="1801" width="31.85546875" style="160" customWidth="1"/>
    <col min="1802" max="1802" width="5" style="160" customWidth="1"/>
    <col min="1803" max="1803" width="0.85546875" style="160" customWidth="1"/>
    <col min="1804" max="1804" width="1.42578125" style="160" customWidth="1"/>
    <col min="1805" max="2048" width="9.140625" style="160"/>
    <col min="2049" max="2049" width="2.28515625" style="160" customWidth="1"/>
    <col min="2050" max="2050" width="0" style="160" hidden="1" customWidth="1"/>
    <col min="2051" max="2051" width="11.7109375" style="160" customWidth="1"/>
    <col min="2052" max="2052" width="6.5703125" style="160" customWidth="1"/>
    <col min="2053" max="2053" width="49" style="160" customWidth="1"/>
    <col min="2054" max="2054" width="7.42578125" style="160" customWidth="1"/>
    <col min="2055" max="2055" width="11.140625" style="160" customWidth="1"/>
    <col min="2056" max="2056" width="14.85546875" style="160" customWidth="1"/>
    <col min="2057" max="2057" width="31.85546875" style="160" customWidth="1"/>
    <col min="2058" max="2058" width="5" style="160" customWidth="1"/>
    <col min="2059" max="2059" width="0.85546875" style="160" customWidth="1"/>
    <col min="2060" max="2060" width="1.42578125" style="160" customWidth="1"/>
    <col min="2061" max="2304" width="9.140625" style="160"/>
    <col min="2305" max="2305" width="2.28515625" style="160" customWidth="1"/>
    <col min="2306" max="2306" width="0" style="160" hidden="1" customWidth="1"/>
    <col min="2307" max="2307" width="11.7109375" style="160" customWidth="1"/>
    <col min="2308" max="2308" width="6.5703125" style="160" customWidth="1"/>
    <col min="2309" max="2309" width="49" style="160" customWidth="1"/>
    <col min="2310" max="2310" width="7.42578125" style="160" customWidth="1"/>
    <col min="2311" max="2311" width="11.140625" style="160" customWidth="1"/>
    <col min="2312" max="2312" width="14.85546875" style="160" customWidth="1"/>
    <col min="2313" max="2313" width="31.85546875" style="160" customWidth="1"/>
    <col min="2314" max="2314" width="5" style="160" customWidth="1"/>
    <col min="2315" max="2315" width="0.85546875" style="160" customWidth="1"/>
    <col min="2316" max="2316" width="1.42578125" style="160" customWidth="1"/>
    <col min="2317" max="2560" width="9.140625" style="160"/>
    <col min="2561" max="2561" width="2.28515625" style="160" customWidth="1"/>
    <col min="2562" max="2562" width="0" style="160" hidden="1" customWidth="1"/>
    <col min="2563" max="2563" width="11.7109375" style="160" customWidth="1"/>
    <col min="2564" max="2564" width="6.5703125" style="160" customWidth="1"/>
    <col min="2565" max="2565" width="49" style="160" customWidth="1"/>
    <col min="2566" max="2566" width="7.42578125" style="160" customWidth="1"/>
    <col min="2567" max="2567" width="11.140625" style="160" customWidth="1"/>
    <col min="2568" max="2568" width="14.85546875" style="160" customWidth="1"/>
    <col min="2569" max="2569" width="31.85546875" style="160" customWidth="1"/>
    <col min="2570" max="2570" width="5" style="160" customWidth="1"/>
    <col min="2571" max="2571" width="0.85546875" style="160" customWidth="1"/>
    <col min="2572" max="2572" width="1.42578125" style="160" customWidth="1"/>
    <col min="2573" max="2816" width="9.140625" style="160"/>
    <col min="2817" max="2817" width="2.28515625" style="160" customWidth="1"/>
    <col min="2818" max="2818" width="0" style="160" hidden="1" customWidth="1"/>
    <col min="2819" max="2819" width="11.7109375" style="160" customWidth="1"/>
    <col min="2820" max="2820" width="6.5703125" style="160" customWidth="1"/>
    <col min="2821" max="2821" width="49" style="160" customWidth="1"/>
    <col min="2822" max="2822" width="7.42578125" style="160" customWidth="1"/>
    <col min="2823" max="2823" width="11.140625" style="160" customWidth="1"/>
    <col min="2824" max="2824" width="14.85546875" style="160" customWidth="1"/>
    <col min="2825" max="2825" width="31.85546875" style="160" customWidth="1"/>
    <col min="2826" max="2826" width="5" style="160" customWidth="1"/>
    <col min="2827" max="2827" width="0.85546875" style="160" customWidth="1"/>
    <col min="2828" max="2828" width="1.42578125" style="160" customWidth="1"/>
    <col min="2829" max="3072" width="9.140625" style="160"/>
    <col min="3073" max="3073" width="2.28515625" style="160" customWidth="1"/>
    <col min="3074" max="3074" width="0" style="160" hidden="1" customWidth="1"/>
    <col min="3075" max="3075" width="11.7109375" style="160" customWidth="1"/>
    <col min="3076" max="3076" width="6.5703125" style="160" customWidth="1"/>
    <col min="3077" max="3077" width="49" style="160" customWidth="1"/>
    <col min="3078" max="3078" width="7.42578125" style="160" customWidth="1"/>
    <col min="3079" max="3079" width="11.140625" style="160" customWidth="1"/>
    <col min="3080" max="3080" width="14.85546875" style="160" customWidth="1"/>
    <col min="3081" max="3081" width="31.85546875" style="160" customWidth="1"/>
    <col min="3082" max="3082" width="5" style="160" customWidth="1"/>
    <col min="3083" max="3083" width="0.85546875" style="160" customWidth="1"/>
    <col min="3084" max="3084" width="1.42578125" style="160" customWidth="1"/>
    <col min="3085" max="3328" width="9.140625" style="160"/>
    <col min="3329" max="3329" width="2.28515625" style="160" customWidth="1"/>
    <col min="3330" max="3330" width="0" style="160" hidden="1" customWidth="1"/>
    <col min="3331" max="3331" width="11.7109375" style="160" customWidth="1"/>
    <col min="3332" max="3332" width="6.5703125" style="160" customWidth="1"/>
    <col min="3333" max="3333" width="49" style="160" customWidth="1"/>
    <col min="3334" max="3334" width="7.42578125" style="160" customWidth="1"/>
    <col min="3335" max="3335" width="11.140625" style="160" customWidth="1"/>
    <col min="3336" max="3336" width="14.85546875" style="160" customWidth="1"/>
    <col min="3337" max="3337" width="31.85546875" style="160" customWidth="1"/>
    <col min="3338" max="3338" width="5" style="160" customWidth="1"/>
    <col min="3339" max="3339" width="0.85546875" style="160" customWidth="1"/>
    <col min="3340" max="3340" width="1.42578125" style="160" customWidth="1"/>
    <col min="3341" max="3584" width="9.140625" style="160"/>
    <col min="3585" max="3585" width="2.28515625" style="160" customWidth="1"/>
    <col min="3586" max="3586" width="0" style="160" hidden="1" customWidth="1"/>
    <col min="3587" max="3587" width="11.7109375" style="160" customWidth="1"/>
    <col min="3588" max="3588" width="6.5703125" style="160" customWidth="1"/>
    <col min="3589" max="3589" width="49" style="160" customWidth="1"/>
    <col min="3590" max="3590" width="7.42578125" style="160" customWidth="1"/>
    <col min="3591" max="3591" width="11.140625" style="160" customWidth="1"/>
    <col min="3592" max="3592" width="14.85546875" style="160" customWidth="1"/>
    <col min="3593" max="3593" width="31.85546875" style="160" customWidth="1"/>
    <col min="3594" max="3594" width="5" style="160" customWidth="1"/>
    <col min="3595" max="3595" width="0.85546875" style="160" customWidth="1"/>
    <col min="3596" max="3596" width="1.42578125" style="160" customWidth="1"/>
    <col min="3597" max="3840" width="9.140625" style="160"/>
    <col min="3841" max="3841" width="2.28515625" style="160" customWidth="1"/>
    <col min="3842" max="3842" width="0" style="160" hidden="1" customWidth="1"/>
    <col min="3843" max="3843" width="11.7109375" style="160" customWidth="1"/>
    <col min="3844" max="3844" width="6.5703125" style="160" customWidth="1"/>
    <col min="3845" max="3845" width="49" style="160" customWidth="1"/>
    <col min="3846" max="3846" width="7.42578125" style="160" customWidth="1"/>
    <col min="3847" max="3847" width="11.140625" style="160" customWidth="1"/>
    <col min="3848" max="3848" width="14.85546875" style="160" customWidth="1"/>
    <col min="3849" max="3849" width="31.85546875" style="160" customWidth="1"/>
    <col min="3850" max="3850" width="5" style="160" customWidth="1"/>
    <col min="3851" max="3851" width="0.85546875" style="160" customWidth="1"/>
    <col min="3852" max="3852" width="1.42578125" style="160" customWidth="1"/>
    <col min="3853" max="4096" width="9.140625" style="160"/>
    <col min="4097" max="4097" width="2.28515625" style="160" customWidth="1"/>
    <col min="4098" max="4098" width="0" style="160" hidden="1" customWidth="1"/>
    <col min="4099" max="4099" width="11.7109375" style="160" customWidth="1"/>
    <col min="4100" max="4100" width="6.5703125" style="160" customWidth="1"/>
    <col min="4101" max="4101" width="49" style="160" customWidth="1"/>
    <col min="4102" max="4102" width="7.42578125" style="160" customWidth="1"/>
    <col min="4103" max="4103" width="11.140625" style="160" customWidth="1"/>
    <col min="4104" max="4104" width="14.85546875" style="160" customWidth="1"/>
    <col min="4105" max="4105" width="31.85546875" style="160" customWidth="1"/>
    <col min="4106" max="4106" width="5" style="160" customWidth="1"/>
    <col min="4107" max="4107" width="0.85546875" style="160" customWidth="1"/>
    <col min="4108" max="4108" width="1.42578125" style="160" customWidth="1"/>
    <col min="4109" max="4352" width="9.140625" style="160"/>
    <col min="4353" max="4353" width="2.28515625" style="160" customWidth="1"/>
    <col min="4354" max="4354" width="0" style="160" hidden="1" customWidth="1"/>
    <col min="4355" max="4355" width="11.7109375" style="160" customWidth="1"/>
    <col min="4356" max="4356" width="6.5703125" style="160" customWidth="1"/>
    <col min="4357" max="4357" width="49" style="160" customWidth="1"/>
    <col min="4358" max="4358" width="7.42578125" style="160" customWidth="1"/>
    <col min="4359" max="4359" width="11.140625" style="160" customWidth="1"/>
    <col min="4360" max="4360" width="14.85546875" style="160" customWidth="1"/>
    <col min="4361" max="4361" width="31.85546875" style="160" customWidth="1"/>
    <col min="4362" max="4362" width="5" style="160" customWidth="1"/>
    <col min="4363" max="4363" width="0.85546875" style="160" customWidth="1"/>
    <col min="4364" max="4364" width="1.42578125" style="160" customWidth="1"/>
    <col min="4365" max="4608" width="9.140625" style="160"/>
    <col min="4609" max="4609" width="2.28515625" style="160" customWidth="1"/>
    <col min="4610" max="4610" width="0" style="160" hidden="1" customWidth="1"/>
    <col min="4611" max="4611" width="11.7109375" style="160" customWidth="1"/>
    <col min="4612" max="4612" width="6.5703125" style="160" customWidth="1"/>
    <col min="4613" max="4613" width="49" style="160" customWidth="1"/>
    <col min="4614" max="4614" width="7.42578125" style="160" customWidth="1"/>
    <col min="4615" max="4615" width="11.140625" style="160" customWidth="1"/>
    <col min="4616" max="4616" width="14.85546875" style="160" customWidth="1"/>
    <col min="4617" max="4617" width="31.85546875" style="160" customWidth="1"/>
    <col min="4618" max="4618" width="5" style="160" customWidth="1"/>
    <col min="4619" max="4619" width="0.85546875" style="160" customWidth="1"/>
    <col min="4620" max="4620" width="1.42578125" style="160" customWidth="1"/>
    <col min="4621" max="4864" width="9.140625" style="160"/>
    <col min="4865" max="4865" width="2.28515625" style="160" customWidth="1"/>
    <col min="4866" max="4866" width="0" style="160" hidden="1" customWidth="1"/>
    <col min="4867" max="4867" width="11.7109375" style="160" customWidth="1"/>
    <col min="4868" max="4868" width="6.5703125" style="160" customWidth="1"/>
    <col min="4869" max="4869" width="49" style="160" customWidth="1"/>
    <col min="4870" max="4870" width="7.42578125" style="160" customWidth="1"/>
    <col min="4871" max="4871" width="11.140625" style="160" customWidth="1"/>
    <col min="4872" max="4872" width="14.85546875" style="160" customWidth="1"/>
    <col min="4873" max="4873" width="31.85546875" style="160" customWidth="1"/>
    <col min="4874" max="4874" width="5" style="160" customWidth="1"/>
    <col min="4875" max="4875" width="0.85546875" style="160" customWidth="1"/>
    <col min="4876" max="4876" width="1.42578125" style="160" customWidth="1"/>
    <col min="4877" max="5120" width="9.140625" style="160"/>
    <col min="5121" max="5121" width="2.28515625" style="160" customWidth="1"/>
    <col min="5122" max="5122" width="0" style="160" hidden="1" customWidth="1"/>
    <col min="5123" max="5123" width="11.7109375" style="160" customWidth="1"/>
    <col min="5124" max="5124" width="6.5703125" style="160" customWidth="1"/>
    <col min="5125" max="5125" width="49" style="160" customWidth="1"/>
    <col min="5126" max="5126" width="7.42578125" style="160" customWidth="1"/>
    <col min="5127" max="5127" width="11.140625" style="160" customWidth="1"/>
    <col min="5128" max="5128" width="14.85546875" style="160" customWidth="1"/>
    <col min="5129" max="5129" width="31.85546875" style="160" customWidth="1"/>
    <col min="5130" max="5130" width="5" style="160" customWidth="1"/>
    <col min="5131" max="5131" width="0.85546875" style="160" customWidth="1"/>
    <col min="5132" max="5132" width="1.42578125" style="160" customWidth="1"/>
    <col min="5133" max="5376" width="9.140625" style="160"/>
    <col min="5377" max="5377" width="2.28515625" style="160" customWidth="1"/>
    <col min="5378" max="5378" width="0" style="160" hidden="1" customWidth="1"/>
    <col min="5379" max="5379" width="11.7109375" style="160" customWidth="1"/>
    <col min="5380" max="5380" width="6.5703125" style="160" customWidth="1"/>
    <col min="5381" max="5381" width="49" style="160" customWidth="1"/>
    <col min="5382" max="5382" width="7.42578125" style="160" customWidth="1"/>
    <col min="5383" max="5383" width="11.140625" style="160" customWidth="1"/>
    <col min="5384" max="5384" width="14.85546875" style="160" customWidth="1"/>
    <col min="5385" max="5385" width="31.85546875" style="160" customWidth="1"/>
    <col min="5386" max="5386" width="5" style="160" customWidth="1"/>
    <col min="5387" max="5387" width="0.85546875" style="160" customWidth="1"/>
    <col min="5388" max="5388" width="1.42578125" style="160" customWidth="1"/>
    <col min="5389" max="5632" width="9.140625" style="160"/>
    <col min="5633" max="5633" width="2.28515625" style="160" customWidth="1"/>
    <col min="5634" max="5634" width="0" style="160" hidden="1" customWidth="1"/>
    <col min="5635" max="5635" width="11.7109375" style="160" customWidth="1"/>
    <col min="5636" max="5636" width="6.5703125" style="160" customWidth="1"/>
    <col min="5637" max="5637" width="49" style="160" customWidth="1"/>
    <col min="5638" max="5638" width="7.42578125" style="160" customWidth="1"/>
    <col min="5639" max="5639" width="11.140625" style="160" customWidth="1"/>
    <col min="5640" max="5640" width="14.85546875" style="160" customWidth="1"/>
    <col min="5641" max="5641" width="31.85546875" style="160" customWidth="1"/>
    <col min="5642" max="5642" width="5" style="160" customWidth="1"/>
    <col min="5643" max="5643" width="0.85546875" style="160" customWidth="1"/>
    <col min="5644" max="5644" width="1.42578125" style="160" customWidth="1"/>
    <col min="5645" max="5888" width="9.140625" style="160"/>
    <col min="5889" max="5889" width="2.28515625" style="160" customWidth="1"/>
    <col min="5890" max="5890" width="0" style="160" hidden="1" customWidth="1"/>
    <col min="5891" max="5891" width="11.7109375" style="160" customWidth="1"/>
    <col min="5892" max="5892" width="6.5703125" style="160" customWidth="1"/>
    <col min="5893" max="5893" width="49" style="160" customWidth="1"/>
    <col min="5894" max="5894" width="7.42578125" style="160" customWidth="1"/>
    <col min="5895" max="5895" width="11.140625" style="160" customWidth="1"/>
    <col min="5896" max="5896" width="14.85546875" style="160" customWidth="1"/>
    <col min="5897" max="5897" width="31.85546875" style="160" customWidth="1"/>
    <col min="5898" max="5898" width="5" style="160" customWidth="1"/>
    <col min="5899" max="5899" width="0.85546875" style="160" customWidth="1"/>
    <col min="5900" max="5900" width="1.42578125" style="160" customWidth="1"/>
    <col min="5901" max="6144" width="9.140625" style="160"/>
    <col min="6145" max="6145" width="2.28515625" style="160" customWidth="1"/>
    <col min="6146" max="6146" width="0" style="160" hidden="1" customWidth="1"/>
    <col min="6147" max="6147" width="11.7109375" style="160" customWidth="1"/>
    <col min="6148" max="6148" width="6.5703125" style="160" customWidth="1"/>
    <col min="6149" max="6149" width="49" style="160" customWidth="1"/>
    <col min="6150" max="6150" width="7.42578125" style="160" customWidth="1"/>
    <col min="6151" max="6151" width="11.140625" style="160" customWidth="1"/>
    <col min="6152" max="6152" width="14.85546875" style="160" customWidth="1"/>
    <col min="6153" max="6153" width="31.85546875" style="160" customWidth="1"/>
    <col min="6154" max="6154" width="5" style="160" customWidth="1"/>
    <col min="6155" max="6155" width="0.85546875" style="160" customWidth="1"/>
    <col min="6156" max="6156" width="1.42578125" style="160" customWidth="1"/>
    <col min="6157" max="6400" width="9.140625" style="160"/>
    <col min="6401" max="6401" width="2.28515625" style="160" customWidth="1"/>
    <col min="6402" max="6402" width="0" style="160" hidden="1" customWidth="1"/>
    <col min="6403" max="6403" width="11.7109375" style="160" customWidth="1"/>
    <col min="6404" max="6404" width="6.5703125" style="160" customWidth="1"/>
    <col min="6405" max="6405" width="49" style="160" customWidth="1"/>
    <col min="6406" max="6406" width="7.42578125" style="160" customWidth="1"/>
    <col min="6407" max="6407" width="11.140625" style="160" customWidth="1"/>
    <col min="6408" max="6408" width="14.85546875" style="160" customWidth="1"/>
    <col min="6409" max="6409" width="31.85546875" style="160" customWidth="1"/>
    <col min="6410" max="6410" width="5" style="160" customWidth="1"/>
    <col min="6411" max="6411" width="0.85546875" style="160" customWidth="1"/>
    <col min="6412" max="6412" width="1.42578125" style="160" customWidth="1"/>
    <col min="6413" max="6656" width="9.140625" style="160"/>
    <col min="6657" max="6657" width="2.28515625" style="160" customWidth="1"/>
    <col min="6658" max="6658" width="0" style="160" hidden="1" customWidth="1"/>
    <col min="6659" max="6659" width="11.7109375" style="160" customWidth="1"/>
    <col min="6660" max="6660" width="6.5703125" style="160" customWidth="1"/>
    <col min="6661" max="6661" width="49" style="160" customWidth="1"/>
    <col min="6662" max="6662" width="7.42578125" style="160" customWidth="1"/>
    <col min="6663" max="6663" width="11.140625" style="160" customWidth="1"/>
    <col min="6664" max="6664" width="14.85546875" style="160" customWidth="1"/>
    <col min="6665" max="6665" width="31.85546875" style="160" customWidth="1"/>
    <col min="6666" max="6666" width="5" style="160" customWidth="1"/>
    <col min="6667" max="6667" width="0.85546875" style="160" customWidth="1"/>
    <col min="6668" max="6668" width="1.42578125" style="160" customWidth="1"/>
    <col min="6669" max="6912" width="9.140625" style="160"/>
    <col min="6913" max="6913" width="2.28515625" style="160" customWidth="1"/>
    <col min="6914" max="6914" width="0" style="160" hidden="1" customWidth="1"/>
    <col min="6915" max="6915" width="11.7109375" style="160" customWidth="1"/>
    <col min="6916" max="6916" width="6.5703125" style="160" customWidth="1"/>
    <col min="6917" max="6917" width="49" style="160" customWidth="1"/>
    <col min="6918" max="6918" width="7.42578125" style="160" customWidth="1"/>
    <col min="6919" max="6919" width="11.140625" style="160" customWidth="1"/>
    <col min="6920" max="6920" width="14.85546875" style="160" customWidth="1"/>
    <col min="6921" max="6921" width="31.85546875" style="160" customWidth="1"/>
    <col min="6922" max="6922" width="5" style="160" customWidth="1"/>
    <col min="6923" max="6923" width="0.85546875" style="160" customWidth="1"/>
    <col min="6924" max="6924" width="1.42578125" style="160" customWidth="1"/>
    <col min="6925" max="7168" width="9.140625" style="160"/>
    <col min="7169" max="7169" width="2.28515625" style="160" customWidth="1"/>
    <col min="7170" max="7170" width="0" style="160" hidden="1" customWidth="1"/>
    <col min="7171" max="7171" width="11.7109375" style="160" customWidth="1"/>
    <col min="7172" max="7172" width="6.5703125" style="160" customWidth="1"/>
    <col min="7173" max="7173" width="49" style="160" customWidth="1"/>
    <col min="7174" max="7174" width="7.42578125" style="160" customWidth="1"/>
    <col min="7175" max="7175" width="11.140625" style="160" customWidth="1"/>
    <col min="7176" max="7176" width="14.85546875" style="160" customWidth="1"/>
    <col min="7177" max="7177" width="31.85546875" style="160" customWidth="1"/>
    <col min="7178" max="7178" width="5" style="160" customWidth="1"/>
    <col min="7179" max="7179" width="0.85546875" style="160" customWidth="1"/>
    <col min="7180" max="7180" width="1.42578125" style="160" customWidth="1"/>
    <col min="7181" max="7424" width="9.140625" style="160"/>
    <col min="7425" max="7425" width="2.28515625" style="160" customWidth="1"/>
    <col min="7426" max="7426" width="0" style="160" hidden="1" customWidth="1"/>
    <col min="7427" max="7427" width="11.7109375" style="160" customWidth="1"/>
    <col min="7428" max="7428" width="6.5703125" style="160" customWidth="1"/>
    <col min="7429" max="7429" width="49" style="160" customWidth="1"/>
    <col min="7430" max="7430" width="7.42578125" style="160" customWidth="1"/>
    <col min="7431" max="7431" width="11.140625" style="160" customWidth="1"/>
    <col min="7432" max="7432" width="14.85546875" style="160" customWidth="1"/>
    <col min="7433" max="7433" width="31.85546875" style="160" customWidth="1"/>
    <col min="7434" max="7434" width="5" style="160" customWidth="1"/>
    <col min="7435" max="7435" width="0.85546875" style="160" customWidth="1"/>
    <col min="7436" max="7436" width="1.42578125" style="160" customWidth="1"/>
    <col min="7437" max="7680" width="9.140625" style="160"/>
    <col min="7681" max="7681" width="2.28515625" style="160" customWidth="1"/>
    <col min="7682" max="7682" width="0" style="160" hidden="1" customWidth="1"/>
    <col min="7683" max="7683" width="11.7109375" style="160" customWidth="1"/>
    <col min="7684" max="7684" width="6.5703125" style="160" customWidth="1"/>
    <col min="7685" max="7685" width="49" style="160" customWidth="1"/>
    <col min="7686" max="7686" width="7.42578125" style="160" customWidth="1"/>
    <col min="7687" max="7687" width="11.140625" style="160" customWidth="1"/>
    <col min="7688" max="7688" width="14.85546875" style="160" customWidth="1"/>
    <col min="7689" max="7689" width="31.85546875" style="160" customWidth="1"/>
    <col min="7690" max="7690" width="5" style="160" customWidth="1"/>
    <col min="7691" max="7691" width="0.85546875" style="160" customWidth="1"/>
    <col min="7692" max="7692" width="1.42578125" style="160" customWidth="1"/>
    <col min="7693" max="7936" width="9.140625" style="160"/>
    <col min="7937" max="7937" width="2.28515625" style="160" customWidth="1"/>
    <col min="7938" max="7938" width="0" style="160" hidden="1" customWidth="1"/>
    <col min="7939" max="7939" width="11.7109375" style="160" customWidth="1"/>
    <col min="7940" max="7940" width="6.5703125" style="160" customWidth="1"/>
    <col min="7941" max="7941" width="49" style="160" customWidth="1"/>
    <col min="7942" max="7942" width="7.42578125" style="160" customWidth="1"/>
    <col min="7943" max="7943" width="11.140625" style="160" customWidth="1"/>
    <col min="7944" max="7944" width="14.85546875" style="160" customWidth="1"/>
    <col min="7945" max="7945" width="31.85546875" style="160" customWidth="1"/>
    <col min="7946" max="7946" width="5" style="160" customWidth="1"/>
    <col min="7947" max="7947" width="0.85546875" style="160" customWidth="1"/>
    <col min="7948" max="7948" width="1.42578125" style="160" customWidth="1"/>
    <col min="7949" max="8192" width="9.140625" style="160"/>
    <col min="8193" max="8193" width="2.28515625" style="160" customWidth="1"/>
    <col min="8194" max="8194" width="0" style="160" hidden="1" customWidth="1"/>
    <col min="8195" max="8195" width="11.7109375" style="160" customWidth="1"/>
    <col min="8196" max="8196" width="6.5703125" style="160" customWidth="1"/>
    <col min="8197" max="8197" width="49" style="160" customWidth="1"/>
    <col min="8198" max="8198" width="7.42578125" style="160" customWidth="1"/>
    <col min="8199" max="8199" width="11.140625" style="160" customWidth="1"/>
    <col min="8200" max="8200" width="14.85546875" style="160" customWidth="1"/>
    <col min="8201" max="8201" width="31.85546875" style="160" customWidth="1"/>
    <col min="8202" max="8202" width="5" style="160" customWidth="1"/>
    <col min="8203" max="8203" width="0.85546875" style="160" customWidth="1"/>
    <col min="8204" max="8204" width="1.42578125" style="160" customWidth="1"/>
    <col min="8205" max="8448" width="9.140625" style="160"/>
    <col min="8449" max="8449" width="2.28515625" style="160" customWidth="1"/>
    <col min="8450" max="8450" width="0" style="160" hidden="1" customWidth="1"/>
    <col min="8451" max="8451" width="11.7109375" style="160" customWidth="1"/>
    <col min="8452" max="8452" width="6.5703125" style="160" customWidth="1"/>
    <col min="8453" max="8453" width="49" style="160" customWidth="1"/>
    <col min="8454" max="8454" width="7.42578125" style="160" customWidth="1"/>
    <col min="8455" max="8455" width="11.140625" style="160" customWidth="1"/>
    <col min="8456" max="8456" width="14.85546875" style="160" customWidth="1"/>
    <col min="8457" max="8457" width="31.85546875" style="160" customWidth="1"/>
    <col min="8458" max="8458" width="5" style="160" customWidth="1"/>
    <col min="8459" max="8459" width="0.85546875" style="160" customWidth="1"/>
    <col min="8460" max="8460" width="1.42578125" style="160" customWidth="1"/>
    <col min="8461" max="8704" width="9.140625" style="160"/>
    <col min="8705" max="8705" width="2.28515625" style="160" customWidth="1"/>
    <col min="8706" max="8706" width="0" style="160" hidden="1" customWidth="1"/>
    <col min="8707" max="8707" width="11.7109375" style="160" customWidth="1"/>
    <col min="8708" max="8708" width="6.5703125" style="160" customWidth="1"/>
    <col min="8709" max="8709" width="49" style="160" customWidth="1"/>
    <col min="8710" max="8710" width="7.42578125" style="160" customWidth="1"/>
    <col min="8711" max="8711" width="11.140625" style="160" customWidth="1"/>
    <col min="8712" max="8712" width="14.85546875" style="160" customWidth="1"/>
    <col min="8713" max="8713" width="31.85546875" style="160" customWidth="1"/>
    <col min="8714" max="8714" width="5" style="160" customWidth="1"/>
    <col min="8715" max="8715" width="0.85546875" style="160" customWidth="1"/>
    <col min="8716" max="8716" width="1.42578125" style="160" customWidth="1"/>
    <col min="8717" max="8960" width="9.140625" style="160"/>
    <col min="8961" max="8961" width="2.28515625" style="160" customWidth="1"/>
    <col min="8962" max="8962" width="0" style="160" hidden="1" customWidth="1"/>
    <col min="8963" max="8963" width="11.7109375" style="160" customWidth="1"/>
    <col min="8964" max="8964" width="6.5703125" style="160" customWidth="1"/>
    <col min="8965" max="8965" width="49" style="160" customWidth="1"/>
    <col min="8966" max="8966" width="7.42578125" style="160" customWidth="1"/>
    <col min="8967" max="8967" width="11.140625" style="160" customWidth="1"/>
    <col min="8968" max="8968" width="14.85546875" style="160" customWidth="1"/>
    <col min="8969" max="8969" width="31.85546875" style="160" customWidth="1"/>
    <col min="8970" max="8970" width="5" style="160" customWidth="1"/>
    <col min="8971" max="8971" width="0.85546875" style="160" customWidth="1"/>
    <col min="8972" max="8972" width="1.42578125" style="160" customWidth="1"/>
    <col min="8973" max="9216" width="9.140625" style="160"/>
    <col min="9217" max="9217" width="2.28515625" style="160" customWidth="1"/>
    <col min="9218" max="9218" width="0" style="160" hidden="1" customWidth="1"/>
    <col min="9219" max="9219" width="11.7109375" style="160" customWidth="1"/>
    <col min="9220" max="9220" width="6.5703125" style="160" customWidth="1"/>
    <col min="9221" max="9221" width="49" style="160" customWidth="1"/>
    <col min="9222" max="9222" width="7.42578125" style="160" customWidth="1"/>
    <col min="9223" max="9223" width="11.140625" style="160" customWidth="1"/>
    <col min="9224" max="9224" width="14.85546875" style="160" customWidth="1"/>
    <col min="9225" max="9225" width="31.85546875" style="160" customWidth="1"/>
    <col min="9226" max="9226" width="5" style="160" customWidth="1"/>
    <col min="9227" max="9227" width="0.85546875" style="160" customWidth="1"/>
    <col min="9228" max="9228" width="1.42578125" style="160" customWidth="1"/>
    <col min="9229" max="9472" width="9.140625" style="160"/>
    <col min="9473" max="9473" width="2.28515625" style="160" customWidth="1"/>
    <col min="9474" max="9474" width="0" style="160" hidden="1" customWidth="1"/>
    <col min="9475" max="9475" width="11.7109375" style="160" customWidth="1"/>
    <col min="9476" max="9476" width="6.5703125" style="160" customWidth="1"/>
    <col min="9477" max="9477" width="49" style="160" customWidth="1"/>
    <col min="9478" max="9478" width="7.42578125" style="160" customWidth="1"/>
    <col min="9479" max="9479" width="11.140625" style="160" customWidth="1"/>
    <col min="9480" max="9480" width="14.85546875" style="160" customWidth="1"/>
    <col min="9481" max="9481" width="31.85546875" style="160" customWidth="1"/>
    <col min="9482" max="9482" width="5" style="160" customWidth="1"/>
    <col min="9483" max="9483" width="0.85546875" style="160" customWidth="1"/>
    <col min="9484" max="9484" width="1.42578125" style="160" customWidth="1"/>
    <col min="9485" max="9728" width="9.140625" style="160"/>
    <col min="9729" max="9729" width="2.28515625" style="160" customWidth="1"/>
    <col min="9730" max="9730" width="0" style="160" hidden="1" customWidth="1"/>
    <col min="9731" max="9731" width="11.7109375" style="160" customWidth="1"/>
    <col min="9732" max="9732" width="6.5703125" style="160" customWidth="1"/>
    <col min="9733" max="9733" width="49" style="160" customWidth="1"/>
    <col min="9734" max="9734" width="7.42578125" style="160" customWidth="1"/>
    <col min="9735" max="9735" width="11.140625" style="160" customWidth="1"/>
    <col min="9736" max="9736" width="14.85546875" style="160" customWidth="1"/>
    <col min="9737" max="9737" width="31.85546875" style="160" customWidth="1"/>
    <col min="9738" max="9738" width="5" style="160" customWidth="1"/>
    <col min="9739" max="9739" width="0.85546875" style="160" customWidth="1"/>
    <col min="9740" max="9740" width="1.42578125" style="160" customWidth="1"/>
    <col min="9741" max="9984" width="9.140625" style="160"/>
    <col min="9985" max="9985" width="2.28515625" style="160" customWidth="1"/>
    <col min="9986" max="9986" width="0" style="160" hidden="1" customWidth="1"/>
    <col min="9987" max="9987" width="11.7109375" style="160" customWidth="1"/>
    <col min="9988" max="9988" width="6.5703125" style="160" customWidth="1"/>
    <col min="9989" max="9989" width="49" style="160" customWidth="1"/>
    <col min="9990" max="9990" width="7.42578125" style="160" customWidth="1"/>
    <col min="9991" max="9991" width="11.140625" style="160" customWidth="1"/>
    <col min="9992" max="9992" width="14.85546875" style="160" customWidth="1"/>
    <col min="9993" max="9993" width="31.85546875" style="160" customWidth="1"/>
    <col min="9994" max="9994" width="5" style="160" customWidth="1"/>
    <col min="9995" max="9995" width="0.85546875" style="160" customWidth="1"/>
    <col min="9996" max="9996" width="1.42578125" style="160" customWidth="1"/>
    <col min="9997" max="10240" width="9.140625" style="160"/>
    <col min="10241" max="10241" width="2.28515625" style="160" customWidth="1"/>
    <col min="10242" max="10242" width="0" style="160" hidden="1" customWidth="1"/>
    <col min="10243" max="10243" width="11.7109375" style="160" customWidth="1"/>
    <col min="10244" max="10244" width="6.5703125" style="160" customWidth="1"/>
    <col min="10245" max="10245" width="49" style="160" customWidth="1"/>
    <col min="10246" max="10246" width="7.42578125" style="160" customWidth="1"/>
    <col min="10247" max="10247" width="11.140625" style="160" customWidth="1"/>
    <col min="10248" max="10248" width="14.85546875" style="160" customWidth="1"/>
    <col min="10249" max="10249" width="31.85546875" style="160" customWidth="1"/>
    <col min="10250" max="10250" width="5" style="160" customWidth="1"/>
    <col min="10251" max="10251" width="0.85546875" style="160" customWidth="1"/>
    <col min="10252" max="10252" width="1.42578125" style="160" customWidth="1"/>
    <col min="10253" max="10496" width="9.140625" style="160"/>
    <col min="10497" max="10497" width="2.28515625" style="160" customWidth="1"/>
    <col min="10498" max="10498" width="0" style="160" hidden="1" customWidth="1"/>
    <col min="10499" max="10499" width="11.7109375" style="160" customWidth="1"/>
    <col min="10500" max="10500" width="6.5703125" style="160" customWidth="1"/>
    <col min="10501" max="10501" width="49" style="160" customWidth="1"/>
    <col min="10502" max="10502" width="7.42578125" style="160" customWidth="1"/>
    <col min="10503" max="10503" width="11.140625" style="160" customWidth="1"/>
    <col min="10504" max="10504" width="14.85546875" style="160" customWidth="1"/>
    <col min="10505" max="10505" width="31.85546875" style="160" customWidth="1"/>
    <col min="10506" max="10506" width="5" style="160" customWidth="1"/>
    <col min="10507" max="10507" width="0.85546875" style="160" customWidth="1"/>
    <col min="10508" max="10508" width="1.42578125" style="160" customWidth="1"/>
    <col min="10509" max="10752" width="9.140625" style="160"/>
    <col min="10753" max="10753" width="2.28515625" style="160" customWidth="1"/>
    <col min="10754" max="10754" width="0" style="160" hidden="1" customWidth="1"/>
    <col min="10755" max="10755" width="11.7109375" style="160" customWidth="1"/>
    <col min="10756" max="10756" width="6.5703125" style="160" customWidth="1"/>
    <col min="10757" max="10757" width="49" style="160" customWidth="1"/>
    <col min="10758" max="10758" width="7.42578125" style="160" customWidth="1"/>
    <col min="10759" max="10759" width="11.140625" style="160" customWidth="1"/>
    <col min="10760" max="10760" width="14.85546875" style="160" customWidth="1"/>
    <col min="10761" max="10761" width="31.85546875" style="160" customWidth="1"/>
    <col min="10762" max="10762" width="5" style="160" customWidth="1"/>
    <col min="10763" max="10763" width="0.85546875" style="160" customWidth="1"/>
    <col min="10764" max="10764" width="1.42578125" style="160" customWidth="1"/>
    <col min="10765" max="11008" width="9.140625" style="160"/>
    <col min="11009" max="11009" width="2.28515625" style="160" customWidth="1"/>
    <col min="11010" max="11010" width="0" style="160" hidden="1" customWidth="1"/>
    <col min="11011" max="11011" width="11.7109375" style="160" customWidth="1"/>
    <col min="11012" max="11012" width="6.5703125" style="160" customWidth="1"/>
    <col min="11013" max="11013" width="49" style="160" customWidth="1"/>
    <col min="11014" max="11014" width="7.42578125" style="160" customWidth="1"/>
    <col min="11015" max="11015" width="11.140625" style="160" customWidth="1"/>
    <col min="11016" max="11016" width="14.85546875" style="160" customWidth="1"/>
    <col min="11017" max="11017" width="31.85546875" style="160" customWidth="1"/>
    <col min="11018" max="11018" width="5" style="160" customWidth="1"/>
    <col min="11019" max="11019" width="0.85546875" style="160" customWidth="1"/>
    <col min="11020" max="11020" width="1.42578125" style="160" customWidth="1"/>
    <col min="11021" max="11264" width="9.140625" style="160"/>
    <col min="11265" max="11265" width="2.28515625" style="160" customWidth="1"/>
    <col min="11266" max="11266" width="0" style="160" hidden="1" customWidth="1"/>
    <col min="11267" max="11267" width="11.7109375" style="160" customWidth="1"/>
    <col min="11268" max="11268" width="6.5703125" style="160" customWidth="1"/>
    <col min="11269" max="11269" width="49" style="160" customWidth="1"/>
    <col min="11270" max="11270" width="7.42578125" style="160" customWidth="1"/>
    <col min="11271" max="11271" width="11.140625" style="160" customWidth="1"/>
    <col min="11272" max="11272" width="14.85546875" style="160" customWidth="1"/>
    <col min="11273" max="11273" width="31.85546875" style="160" customWidth="1"/>
    <col min="11274" max="11274" width="5" style="160" customWidth="1"/>
    <col min="11275" max="11275" width="0.85546875" style="160" customWidth="1"/>
    <col min="11276" max="11276" width="1.42578125" style="160" customWidth="1"/>
    <col min="11277" max="11520" width="9.140625" style="160"/>
    <col min="11521" max="11521" width="2.28515625" style="160" customWidth="1"/>
    <col min="11522" max="11522" width="0" style="160" hidden="1" customWidth="1"/>
    <col min="11523" max="11523" width="11.7109375" style="160" customWidth="1"/>
    <col min="11524" max="11524" width="6.5703125" style="160" customWidth="1"/>
    <col min="11525" max="11525" width="49" style="160" customWidth="1"/>
    <col min="11526" max="11526" width="7.42578125" style="160" customWidth="1"/>
    <col min="11527" max="11527" width="11.140625" style="160" customWidth="1"/>
    <col min="11528" max="11528" width="14.85546875" style="160" customWidth="1"/>
    <col min="11529" max="11529" width="31.85546875" style="160" customWidth="1"/>
    <col min="11530" max="11530" width="5" style="160" customWidth="1"/>
    <col min="11531" max="11531" width="0.85546875" style="160" customWidth="1"/>
    <col min="11532" max="11532" width="1.42578125" style="160" customWidth="1"/>
    <col min="11533" max="11776" width="9.140625" style="160"/>
    <col min="11777" max="11777" width="2.28515625" style="160" customWidth="1"/>
    <col min="11778" max="11778" width="0" style="160" hidden="1" customWidth="1"/>
    <col min="11779" max="11779" width="11.7109375" style="160" customWidth="1"/>
    <col min="11780" max="11780" width="6.5703125" style="160" customWidth="1"/>
    <col min="11781" max="11781" width="49" style="160" customWidth="1"/>
    <col min="11782" max="11782" width="7.42578125" style="160" customWidth="1"/>
    <col min="11783" max="11783" width="11.140625" style="160" customWidth="1"/>
    <col min="11784" max="11784" width="14.85546875" style="160" customWidth="1"/>
    <col min="11785" max="11785" width="31.85546875" style="160" customWidth="1"/>
    <col min="11786" max="11786" width="5" style="160" customWidth="1"/>
    <col min="11787" max="11787" width="0.85546875" style="160" customWidth="1"/>
    <col min="11788" max="11788" width="1.42578125" style="160" customWidth="1"/>
    <col min="11789" max="12032" width="9.140625" style="160"/>
    <col min="12033" max="12033" width="2.28515625" style="160" customWidth="1"/>
    <col min="12034" max="12034" width="0" style="160" hidden="1" customWidth="1"/>
    <col min="12035" max="12035" width="11.7109375" style="160" customWidth="1"/>
    <col min="12036" max="12036" width="6.5703125" style="160" customWidth="1"/>
    <col min="12037" max="12037" width="49" style="160" customWidth="1"/>
    <col min="12038" max="12038" width="7.42578125" style="160" customWidth="1"/>
    <col min="12039" max="12039" width="11.140625" style="160" customWidth="1"/>
    <col min="12040" max="12040" width="14.85546875" style="160" customWidth="1"/>
    <col min="12041" max="12041" width="31.85546875" style="160" customWidth="1"/>
    <col min="12042" max="12042" width="5" style="160" customWidth="1"/>
    <col min="12043" max="12043" width="0.85546875" style="160" customWidth="1"/>
    <col min="12044" max="12044" width="1.42578125" style="160" customWidth="1"/>
    <col min="12045" max="12288" width="9.140625" style="160"/>
    <col min="12289" max="12289" width="2.28515625" style="160" customWidth="1"/>
    <col min="12290" max="12290" width="0" style="160" hidden="1" customWidth="1"/>
    <col min="12291" max="12291" width="11.7109375" style="160" customWidth="1"/>
    <col min="12292" max="12292" width="6.5703125" style="160" customWidth="1"/>
    <col min="12293" max="12293" width="49" style="160" customWidth="1"/>
    <col min="12294" max="12294" width="7.42578125" style="160" customWidth="1"/>
    <col min="12295" max="12295" width="11.140625" style="160" customWidth="1"/>
    <col min="12296" max="12296" width="14.85546875" style="160" customWidth="1"/>
    <col min="12297" max="12297" width="31.85546875" style="160" customWidth="1"/>
    <col min="12298" max="12298" width="5" style="160" customWidth="1"/>
    <col min="12299" max="12299" width="0.85546875" style="160" customWidth="1"/>
    <col min="12300" max="12300" width="1.42578125" style="160" customWidth="1"/>
    <col min="12301" max="12544" width="9.140625" style="160"/>
    <col min="12545" max="12545" width="2.28515625" style="160" customWidth="1"/>
    <col min="12546" max="12546" width="0" style="160" hidden="1" customWidth="1"/>
    <col min="12547" max="12547" width="11.7109375" style="160" customWidth="1"/>
    <col min="12548" max="12548" width="6.5703125" style="160" customWidth="1"/>
    <col min="12549" max="12549" width="49" style="160" customWidth="1"/>
    <col min="12550" max="12550" width="7.42578125" style="160" customWidth="1"/>
    <col min="12551" max="12551" width="11.140625" style="160" customWidth="1"/>
    <col min="12552" max="12552" width="14.85546875" style="160" customWidth="1"/>
    <col min="12553" max="12553" width="31.85546875" style="160" customWidth="1"/>
    <col min="12554" max="12554" width="5" style="160" customWidth="1"/>
    <col min="12555" max="12555" width="0.85546875" style="160" customWidth="1"/>
    <col min="12556" max="12556" width="1.42578125" style="160" customWidth="1"/>
    <col min="12557" max="12800" width="9.140625" style="160"/>
    <col min="12801" max="12801" width="2.28515625" style="160" customWidth="1"/>
    <col min="12802" max="12802" width="0" style="160" hidden="1" customWidth="1"/>
    <col min="12803" max="12803" width="11.7109375" style="160" customWidth="1"/>
    <col min="12804" max="12804" width="6.5703125" style="160" customWidth="1"/>
    <col min="12805" max="12805" width="49" style="160" customWidth="1"/>
    <col min="12806" max="12806" width="7.42578125" style="160" customWidth="1"/>
    <col min="12807" max="12807" width="11.140625" style="160" customWidth="1"/>
    <col min="12808" max="12808" width="14.85546875" style="160" customWidth="1"/>
    <col min="12809" max="12809" width="31.85546875" style="160" customWidth="1"/>
    <col min="12810" max="12810" width="5" style="160" customWidth="1"/>
    <col min="12811" max="12811" width="0.85546875" style="160" customWidth="1"/>
    <col min="12812" max="12812" width="1.42578125" style="160" customWidth="1"/>
    <col min="12813" max="13056" width="9.140625" style="160"/>
    <col min="13057" max="13057" width="2.28515625" style="160" customWidth="1"/>
    <col min="13058" max="13058" width="0" style="160" hidden="1" customWidth="1"/>
    <col min="13059" max="13059" width="11.7109375" style="160" customWidth="1"/>
    <col min="13060" max="13060" width="6.5703125" style="160" customWidth="1"/>
    <col min="13061" max="13061" width="49" style="160" customWidth="1"/>
    <col min="13062" max="13062" width="7.42578125" style="160" customWidth="1"/>
    <col min="13063" max="13063" width="11.140625" style="160" customWidth="1"/>
    <col min="13064" max="13064" width="14.85546875" style="160" customWidth="1"/>
    <col min="13065" max="13065" width="31.85546875" style="160" customWidth="1"/>
    <col min="13066" max="13066" width="5" style="160" customWidth="1"/>
    <col min="13067" max="13067" width="0.85546875" style="160" customWidth="1"/>
    <col min="13068" max="13068" width="1.42578125" style="160" customWidth="1"/>
    <col min="13069" max="13312" width="9.140625" style="160"/>
    <col min="13313" max="13313" width="2.28515625" style="160" customWidth="1"/>
    <col min="13314" max="13314" width="0" style="160" hidden="1" customWidth="1"/>
    <col min="13315" max="13315" width="11.7109375" style="160" customWidth="1"/>
    <col min="13316" max="13316" width="6.5703125" style="160" customWidth="1"/>
    <col min="13317" max="13317" width="49" style="160" customWidth="1"/>
    <col min="13318" max="13318" width="7.42578125" style="160" customWidth="1"/>
    <col min="13319" max="13319" width="11.140625" style="160" customWidth="1"/>
    <col min="13320" max="13320" width="14.85546875" style="160" customWidth="1"/>
    <col min="13321" max="13321" width="31.85546875" style="160" customWidth="1"/>
    <col min="13322" max="13322" width="5" style="160" customWidth="1"/>
    <col min="13323" max="13323" width="0.85546875" style="160" customWidth="1"/>
    <col min="13324" max="13324" width="1.42578125" style="160" customWidth="1"/>
    <col min="13325" max="13568" width="9.140625" style="160"/>
    <col min="13569" max="13569" width="2.28515625" style="160" customWidth="1"/>
    <col min="13570" max="13570" width="0" style="160" hidden="1" customWidth="1"/>
    <col min="13571" max="13571" width="11.7109375" style="160" customWidth="1"/>
    <col min="13572" max="13572" width="6.5703125" style="160" customWidth="1"/>
    <col min="13573" max="13573" width="49" style="160" customWidth="1"/>
    <col min="13574" max="13574" width="7.42578125" style="160" customWidth="1"/>
    <col min="13575" max="13575" width="11.140625" style="160" customWidth="1"/>
    <col min="13576" max="13576" width="14.85546875" style="160" customWidth="1"/>
    <col min="13577" max="13577" width="31.85546875" style="160" customWidth="1"/>
    <col min="13578" max="13578" width="5" style="160" customWidth="1"/>
    <col min="13579" max="13579" width="0.85546875" style="160" customWidth="1"/>
    <col min="13580" max="13580" width="1.42578125" style="160" customWidth="1"/>
    <col min="13581" max="13824" width="9.140625" style="160"/>
    <col min="13825" max="13825" width="2.28515625" style="160" customWidth="1"/>
    <col min="13826" max="13826" width="0" style="160" hidden="1" customWidth="1"/>
    <col min="13827" max="13827" width="11.7109375" style="160" customWidth="1"/>
    <col min="13828" max="13828" width="6.5703125" style="160" customWidth="1"/>
    <col min="13829" max="13829" width="49" style="160" customWidth="1"/>
    <col min="13830" max="13830" width="7.42578125" style="160" customWidth="1"/>
    <col min="13831" max="13831" width="11.140625" style="160" customWidth="1"/>
    <col min="13832" max="13832" width="14.85546875" style="160" customWidth="1"/>
    <col min="13833" max="13833" width="31.85546875" style="160" customWidth="1"/>
    <col min="13834" max="13834" width="5" style="160" customWidth="1"/>
    <col min="13835" max="13835" width="0.85546875" style="160" customWidth="1"/>
    <col min="13836" max="13836" width="1.42578125" style="160" customWidth="1"/>
    <col min="13837" max="14080" width="9.140625" style="160"/>
    <col min="14081" max="14081" width="2.28515625" style="160" customWidth="1"/>
    <col min="14082" max="14082" width="0" style="160" hidden="1" customWidth="1"/>
    <col min="14083" max="14083" width="11.7109375" style="160" customWidth="1"/>
    <col min="14084" max="14084" width="6.5703125" style="160" customWidth="1"/>
    <col min="14085" max="14085" width="49" style="160" customWidth="1"/>
    <col min="14086" max="14086" width="7.42578125" style="160" customWidth="1"/>
    <col min="14087" max="14087" width="11.140625" style="160" customWidth="1"/>
    <col min="14088" max="14088" width="14.85546875" style="160" customWidth="1"/>
    <col min="14089" max="14089" width="31.85546875" style="160" customWidth="1"/>
    <col min="14090" max="14090" width="5" style="160" customWidth="1"/>
    <col min="14091" max="14091" width="0.85546875" style="160" customWidth="1"/>
    <col min="14092" max="14092" width="1.42578125" style="160" customWidth="1"/>
    <col min="14093" max="14336" width="9.140625" style="160"/>
    <col min="14337" max="14337" width="2.28515625" style="160" customWidth="1"/>
    <col min="14338" max="14338" width="0" style="160" hidden="1" customWidth="1"/>
    <col min="14339" max="14339" width="11.7109375" style="160" customWidth="1"/>
    <col min="14340" max="14340" width="6.5703125" style="160" customWidth="1"/>
    <col min="14341" max="14341" width="49" style="160" customWidth="1"/>
    <col min="14342" max="14342" width="7.42578125" style="160" customWidth="1"/>
    <col min="14343" max="14343" width="11.140625" style="160" customWidth="1"/>
    <col min="14344" max="14344" width="14.85546875" style="160" customWidth="1"/>
    <col min="14345" max="14345" width="31.85546875" style="160" customWidth="1"/>
    <col min="14346" max="14346" width="5" style="160" customWidth="1"/>
    <col min="14347" max="14347" width="0.85546875" style="160" customWidth="1"/>
    <col min="14348" max="14348" width="1.42578125" style="160" customWidth="1"/>
    <col min="14349" max="14592" width="9.140625" style="160"/>
    <col min="14593" max="14593" width="2.28515625" style="160" customWidth="1"/>
    <col min="14594" max="14594" width="0" style="160" hidden="1" customWidth="1"/>
    <col min="14595" max="14595" width="11.7109375" style="160" customWidth="1"/>
    <col min="14596" max="14596" width="6.5703125" style="160" customWidth="1"/>
    <col min="14597" max="14597" width="49" style="160" customWidth="1"/>
    <col min="14598" max="14598" width="7.42578125" style="160" customWidth="1"/>
    <col min="14599" max="14599" width="11.140625" style="160" customWidth="1"/>
    <col min="14600" max="14600" width="14.85546875" style="160" customWidth="1"/>
    <col min="14601" max="14601" width="31.85546875" style="160" customWidth="1"/>
    <col min="14602" max="14602" width="5" style="160" customWidth="1"/>
    <col min="14603" max="14603" width="0.85546875" style="160" customWidth="1"/>
    <col min="14604" max="14604" width="1.42578125" style="160" customWidth="1"/>
    <col min="14605" max="14848" width="9.140625" style="160"/>
    <col min="14849" max="14849" width="2.28515625" style="160" customWidth="1"/>
    <col min="14850" max="14850" width="0" style="160" hidden="1" customWidth="1"/>
    <col min="14851" max="14851" width="11.7109375" style="160" customWidth="1"/>
    <col min="14852" max="14852" width="6.5703125" style="160" customWidth="1"/>
    <col min="14853" max="14853" width="49" style="160" customWidth="1"/>
    <col min="14854" max="14854" width="7.42578125" style="160" customWidth="1"/>
    <col min="14855" max="14855" width="11.140625" style="160" customWidth="1"/>
    <col min="14856" max="14856" width="14.85546875" style="160" customWidth="1"/>
    <col min="14857" max="14857" width="31.85546875" style="160" customWidth="1"/>
    <col min="14858" max="14858" width="5" style="160" customWidth="1"/>
    <col min="14859" max="14859" width="0.85546875" style="160" customWidth="1"/>
    <col min="14860" max="14860" width="1.42578125" style="160" customWidth="1"/>
    <col min="14861" max="15104" width="9.140625" style="160"/>
    <col min="15105" max="15105" width="2.28515625" style="160" customWidth="1"/>
    <col min="15106" max="15106" width="0" style="160" hidden="1" customWidth="1"/>
    <col min="15107" max="15107" width="11.7109375" style="160" customWidth="1"/>
    <col min="15108" max="15108" width="6.5703125" style="160" customWidth="1"/>
    <col min="15109" max="15109" width="49" style="160" customWidth="1"/>
    <col min="15110" max="15110" width="7.42578125" style="160" customWidth="1"/>
    <col min="15111" max="15111" width="11.140625" style="160" customWidth="1"/>
    <col min="15112" max="15112" width="14.85546875" style="160" customWidth="1"/>
    <col min="15113" max="15113" width="31.85546875" style="160" customWidth="1"/>
    <col min="15114" max="15114" width="5" style="160" customWidth="1"/>
    <col min="15115" max="15115" width="0.85546875" style="160" customWidth="1"/>
    <col min="15116" max="15116" width="1.42578125" style="160" customWidth="1"/>
    <col min="15117" max="15360" width="9.140625" style="160"/>
    <col min="15361" max="15361" width="2.28515625" style="160" customWidth="1"/>
    <col min="15362" max="15362" width="0" style="160" hidden="1" customWidth="1"/>
    <col min="15363" max="15363" width="11.7109375" style="160" customWidth="1"/>
    <col min="15364" max="15364" width="6.5703125" style="160" customWidth="1"/>
    <col min="15365" max="15365" width="49" style="160" customWidth="1"/>
    <col min="15366" max="15366" width="7.42578125" style="160" customWidth="1"/>
    <col min="15367" max="15367" width="11.140625" style="160" customWidth="1"/>
    <col min="15368" max="15368" width="14.85546875" style="160" customWidth="1"/>
    <col min="15369" max="15369" width="31.85546875" style="160" customWidth="1"/>
    <col min="15370" max="15370" width="5" style="160" customWidth="1"/>
    <col min="15371" max="15371" width="0.85546875" style="160" customWidth="1"/>
    <col min="15372" max="15372" width="1.42578125" style="160" customWidth="1"/>
    <col min="15373" max="15616" width="9.140625" style="160"/>
    <col min="15617" max="15617" width="2.28515625" style="160" customWidth="1"/>
    <col min="15618" max="15618" width="0" style="160" hidden="1" customWidth="1"/>
    <col min="15619" max="15619" width="11.7109375" style="160" customWidth="1"/>
    <col min="15620" max="15620" width="6.5703125" style="160" customWidth="1"/>
    <col min="15621" max="15621" width="49" style="160" customWidth="1"/>
    <col min="15622" max="15622" width="7.42578125" style="160" customWidth="1"/>
    <col min="15623" max="15623" width="11.140625" style="160" customWidth="1"/>
    <col min="15624" max="15624" width="14.85546875" style="160" customWidth="1"/>
    <col min="15625" max="15625" width="31.85546875" style="160" customWidth="1"/>
    <col min="15626" max="15626" width="5" style="160" customWidth="1"/>
    <col min="15627" max="15627" width="0.85546875" style="160" customWidth="1"/>
    <col min="15628" max="15628" width="1.42578125" style="160" customWidth="1"/>
    <col min="15629" max="15872" width="9.140625" style="160"/>
    <col min="15873" max="15873" width="2.28515625" style="160" customWidth="1"/>
    <col min="15874" max="15874" width="0" style="160" hidden="1" customWidth="1"/>
    <col min="15875" max="15875" width="11.7109375" style="160" customWidth="1"/>
    <col min="15876" max="15876" width="6.5703125" style="160" customWidth="1"/>
    <col min="15877" max="15877" width="49" style="160" customWidth="1"/>
    <col min="15878" max="15878" width="7.42578125" style="160" customWidth="1"/>
    <col min="15879" max="15879" width="11.140625" style="160" customWidth="1"/>
    <col min="15880" max="15880" width="14.85546875" style="160" customWidth="1"/>
    <col min="15881" max="15881" width="31.85546875" style="160" customWidth="1"/>
    <col min="15882" max="15882" width="5" style="160" customWidth="1"/>
    <col min="15883" max="15883" width="0.85546875" style="160" customWidth="1"/>
    <col min="15884" max="15884" width="1.42578125" style="160" customWidth="1"/>
    <col min="15885" max="16128" width="9.140625" style="160"/>
    <col min="16129" max="16129" width="2.28515625" style="160" customWidth="1"/>
    <col min="16130" max="16130" width="0" style="160" hidden="1" customWidth="1"/>
    <col min="16131" max="16131" width="11.7109375" style="160" customWidth="1"/>
    <col min="16132" max="16132" width="6.5703125" style="160" customWidth="1"/>
    <col min="16133" max="16133" width="49" style="160" customWidth="1"/>
    <col min="16134" max="16134" width="7.42578125" style="160" customWidth="1"/>
    <col min="16135" max="16135" width="11.140625" style="160" customWidth="1"/>
    <col min="16136" max="16136" width="14.85546875" style="160" customWidth="1"/>
    <col min="16137" max="16137" width="31.85546875" style="160" customWidth="1"/>
    <col min="16138" max="16138" width="5" style="160" customWidth="1"/>
    <col min="16139" max="16139" width="0.85546875" style="160" customWidth="1"/>
    <col min="16140" max="16140" width="1.42578125" style="160" customWidth="1"/>
    <col min="16141" max="16384" width="9.140625" style="160"/>
  </cols>
  <sheetData>
    <row r="1" spans="2:10" ht="12" customHeight="1"/>
    <row r="2" spans="2:10" ht="8.1" customHeight="1"/>
    <row r="3" spans="2:10" ht="12.4" customHeight="1">
      <c r="C3" s="149"/>
      <c r="D3" s="150"/>
      <c r="E3" s="150"/>
      <c r="F3" s="150"/>
      <c r="G3" s="150"/>
      <c r="H3" s="150"/>
      <c r="I3" s="151"/>
    </row>
    <row r="4" spans="2:10" ht="13.5" customHeight="1">
      <c r="C4" s="164" t="s">
        <v>667</v>
      </c>
      <c r="D4" s="160" t="s">
        <v>164</v>
      </c>
      <c r="I4" s="152"/>
    </row>
    <row r="5" spans="2:10" ht="4.5" hidden="1" customHeight="1">
      <c r="C5" s="165"/>
      <c r="I5" s="152"/>
    </row>
    <row r="6" spans="2:10" ht="17.100000000000001" customHeight="1">
      <c r="C6" s="164" t="s">
        <v>668</v>
      </c>
      <c r="D6" s="160" t="s">
        <v>165</v>
      </c>
      <c r="I6" s="152"/>
    </row>
    <row r="7" spans="2:10" ht="3.95" customHeight="1">
      <c r="C7" s="165"/>
      <c r="I7" s="152"/>
    </row>
    <row r="8" spans="2:10" ht="12.75" customHeight="1">
      <c r="C8" s="164" t="s">
        <v>674</v>
      </c>
      <c r="D8" s="240" t="s">
        <v>675</v>
      </c>
      <c r="E8" s="238"/>
      <c r="I8" s="152"/>
    </row>
    <row r="9" spans="2:10" ht="4.5" hidden="1" customHeight="1">
      <c r="C9" s="153"/>
      <c r="D9" s="154"/>
      <c r="E9" s="154"/>
      <c r="F9" s="154"/>
      <c r="G9" s="154"/>
      <c r="H9" s="154"/>
      <c r="I9" s="155"/>
    </row>
    <row r="10" spans="2:10" ht="15.2" customHeight="1"/>
    <row r="11" spans="2:10" ht="45.6" customHeight="1">
      <c r="B11" s="242" t="s">
        <v>167</v>
      </c>
      <c r="C11" s="243"/>
      <c r="D11" s="243"/>
      <c r="E11" s="243"/>
      <c r="F11" s="243"/>
      <c r="G11" s="243"/>
      <c r="H11" s="243"/>
      <c r="I11" s="243"/>
      <c r="J11" s="243"/>
    </row>
    <row r="12" spans="2:10" ht="12.75" customHeight="1">
      <c r="B12" s="244" t="s">
        <v>168</v>
      </c>
      <c r="C12" s="238"/>
      <c r="D12" s="244" t="s">
        <v>169</v>
      </c>
      <c r="E12" s="238"/>
      <c r="F12" s="244" t="s">
        <v>170</v>
      </c>
      <c r="G12" s="238"/>
      <c r="H12" s="162" t="s">
        <v>171</v>
      </c>
      <c r="I12" s="244" t="s">
        <v>172</v>
      </c>
      <c r="J12" s="238"/>
    </row>
    <row r="13" spans="2:10" ht="12.75" customHeight="1">
      <c r="B13" s="240">
        <v>1</v>
      </c>
      <c r="C13" s="238"/>
      <c r="D13" s="240" t="s">
        <v>174</v>
      </c>
      <c r="E13" s="238"/>
      <c r="F13" s="241">
        <v>67273.22</v>
      </c>
      <c r="G13" s="238"/>
      <c r="H13" s="161" t="s">
        <v>173</v>
      </c>
      <c r="I13" s="240" t="s">
        <v>675</v>
      </c>
      <c r="J13" s="238"/>
    </row>
    <row r="14" spans="2:10" ht="12.75" customHeight="1">
      <c r="B14" s="240">
        <v>2</v>
      </c>
      <c r="C14" s="238"/>
      <c r="D14" s="240" t="s">
        <v>176</v>
      </c>
      <c r="E14" s="238"/>
      <c r="F14" s="241">
        <v>48768.47</v>
      </c>
      <c r="G14" s="238"/>
      <c r="H14" s="161" t="s">
        <v>175</v>
      </c>
      <c r="I14" s="240" t="s">
        <v>675</v>
      </c>
      <c r="J14" s="238"/>
    </row>
    <row r="15" spans="2:10" ht="12.75" customHeight="1">
      <c r="B15" s="240">
        <v>3</v>
      </c>
      <c r="C15" s="238"/>
      <c r="D15" s="240" t="s">
        <v>620</v>
      </c>
      <c r="E15" s="238"/>
      <c r="F15" s="241">
        <v>44637.87</v>
      </c>
      <c r="G15" s="238"/>
      <c r="H15" s="161" t="s">
        <v>177</v>
      </c>
      <c r="I15" s="240" t="s">
        <v>675</v>
      </c>
      <c r="J15" s="238"/>
    </row>
    <row r="16" spans="2:10">
      <c r="B16" s="237"/>
      <c r="C16" s="238"/>
      <c r="D16" s="237"/>
      <c r="E16" s="238"/>
      <c r="F16" s="239">
        <v>160679.56</v>
      </c>
      <c r="G16" s="238"/>
      <c r="H16" s="163"/>
      <c r="I16" s="237"/>
      <c r="J16" s="238"/>
    </row>
    <row r="17" spans="2:10" ht="45.6" customHeight="1">
      <c r="B17" s="242" t="s">
        <v>186</v>
      </c>
      <c r="C17" s="243"/>
      <c r="D17" s="243"/>
      <c r="E17" s="243"/>
      <c r="F17" s="243"/>
      <c r="G17" s="243"/>
      <c r="H17" s="243"/>
      <c r="I17" s="243"/>
      <c r="J17" s="243"/>
    </row>
    <row r="18" spans="2:10" ht="12.75" customHeight="1">
      <c r="B18" s="244" t="s">
        <v>168</v>
      </c>
      <c r="C18" s="238"/>
      <c r="D18" s="244" t="s">
        <v>169</v>
      </c>
      <c r="E18" s="238"/>
      <c r="F18" s="244" t="s">
        <v>170</v>
      </c>
      <c r="G18" s="238"/>
      <c r="H18" s="162" t="s">
        <v>171</v>
      </c>
      <c r="I18" s="244" t="s">
        <v>172</v>
      </c>
      <c r="J18" s="238"/>
    </row>
    <row r="19" spans="2:10" ht="26.25" customHeight="1">
      <c r="B19" s="240">
        <v>1</v>
      </c>
      <c r="C19" s="238"/>
      <c r="D19" s="240" t="s">
        <v>621</v>
      </c>
      <c r="E19" s="238"/>
      <c r="F19" s="241">
        <v>713.55</v>
      </c>
      <c r="G19" s="238"/>
      <c r="H19" s="161" t="s">
        <v>382</v>
      </c>
      <c r="I19" s="240" t="s">
        <v>189</v>
      </c>
      <c r="J19" s="238"/>
    </row>
    <row r="20" spans="2:10" ht="26.25" customHeight="1">
      <c r="B20" s="240">
        <v>2</v>
      </c>
      <c r="C20" s="238"/>
      <c r="D20" s="240" t="s">
        <v>622</v>
      </c>
      <c r="E20" s="238"/>
      <c r="F20" s="241">
        <v>1427.1</v>
      </c>
      <c r="G20" s="238"/>
      <c r="H20" s="161" t="s">
        <v>305</v>
      </c>
      <c r="I20" s="240" t="s">
        <v>189</v>
      </c>
      <c r="J20" s="238"/>
    </row>
    <row r="21" spans="2:10">
      <c r="B21" s="237"/>
      <c r="C21" s="238"/>
      <c r="D21" s="237"/>
      <c r="E21" s="238"/>
      <c r="F21" s="239">
        <v>2140.6499999999996</v>
      </c>
      <c r="G21" s="238"/>
      <c r="H21" s="163"/>
      <c r="I21" s="237"/>
      <c r="J21" s="238"/>
    </row>
    <row r="22" spans="2:10" ht="45.6" customHeight="1">
      <c r="B22" s="242" t="s">
        <v>195</v>
      </c>
      <c r="C22" s="243"/>
      <c r="D22" s="243"/>
      <c r="E22" s="243"/>
      <c r="F22" s="243"/>
      <c r="G22" s="243"/>
      <c r="H22" s="243"/>
      <c r="I22" s="243"/>
      <c r="J22" s="243"/>
    </row>
    <row r="23" spans="2:10" ht="12.75" customHeight="1">
      <c r="B23" s="244" t="s">
        <v>168</v>
      </c>
      <c r="C23" s="238"/>
      <c r="D23" s="244" t="s">
        <v>169</v>
      </c>
      <c r="E23" s="238"/>
      <c r="F23" s="244" t="s">
        <v>170</v>
      </c>
      <c r="G23" s="238"/>
      <c r="H23" s="162" t="s">
        <v>171</v>
      </c>
      <c r="I23" s="244" t="s">
        <v>172</v>
      </c>
      <c r="J23" s="238"/>
    </row>
    <row r="24" spans="2:10" ht="12.75" customHeight="1">
      <c r="B24" s="240">
        <v>1</v>
      </c>
      <c r="C24" s="238"/>
      <c r="D24" s="240" t="s">
        <v>623</v>
      </c>
      <c r="E24" s="238"/>
      <c r="F24" s="241">
        <v>30</v>
      </c>
      <c r="G24" s="238"/>
      <c r="H24" s="161" t="s">
        <v>197</v>
      </c>
      <c r="I24" s="240" t="s">
        <v>624</v>
      </c>
      <c r="J24" s="238"/>
    </row>
    <row r="25" spans="2:10" ht="27" customHeight="1">
      <c r="B25" s="240">
        <v>2</v>
      </c>
      <c r="C25" s="238"/>
      <c r="D25" s="240" t="s">
        <v>625</v>
      </c>
      <c r="E25" s="238"/>
      <c r="F25" s="241">
        <v>154.66</v>
      </c>
      <c r="G25" s="238"/>
      <c r="H25" s="161" t="s">
        <v>626</v>
      </c>
      <c r="I25" s="240" t="s">
        <v>627</v>
      </c>
      <c r="J25" s="238"/>
    </row>
    <row r="26" spans="2:10" ht="27" customHeight="1">
      <c r="B26" s="240">
        <v>3</v>
      </c>
      <c r="C26" s="238"/>
      <c r="D26" s="240" t="s">
        <v>625</v>
      </c>
      <c r="E26" s="238"/>
      <c r="F26" s="241">
        <v>154.66</v>
      </c>
      <c r="G26" s="238"/>
      <c r="H26" s="161" t="s">
        <v>626</v>
      </c>
      <c r="I26" s="240" t="s">
        <v>628</v>
      </c>
      <c r="J26" s="238"/>
    </row>
    <row r="27" spans="2:10" ht="27" customHeight="1">
      <c r="B27" s="240">
        <v>4</v>
      </c>
      <c r="C27" s="238"/>
      <c r="D27" s="240" t="s">
        <v>629</v>
      </c>
      <c r="E27" s="238"/>
      <c r="F27" s="241">
        <v>154.66</v>
      </c>
      <c r="G27" s="238"/>
      <c r="H27" s="161" t="s">
        <v>262</v>
      </c>
      <c r="I27" s="240" t="s">
        <v>630</v>
      </c>
      <c r="J27" s="238"/>
    </row>
    <row r="28" spans="2:10" ht="27" customHeight="1">
      <c r="B28" s="240">
        <v>5</v>
      </c>
      <c r="C28" s="238"/>
      <c r="D28" s="240" t="s">
        <v>631</v>
      </c>
      <c r="E28" s="238"/>
      <c r="F28" s="241">
        <v>481.25</v>
      </c>
      <c r="G28" s="238"/>
      <c r="H28" s="161" t="s">
        <v>177</v>
      </c>
      <c r="I28" s="240" t="s">
        <v>676</v>
      </c>
      <c r="J28" s="238"/>
    </row>
    <row r="29" spans="2:10" ht="27" customHeight="1">
      <c r="B29" s="240">
        <v>6</v>
      </c>
      <c r="C29" s="238"/>
      <c r="D29" s="240" t="s">
        <v>631</v>
      </c>
      <c r="E29" s="238"/>
      <c r="F29" s="241">
        <v>481.25</v>
      </c>
      <c r="G29" s="238"/>
      <c r="H29" s="161" t="s">
        <v>177</v>
      </c>
      <c r="I29" s="240" t="s">
        <v>632</v>
      </c>
      <c r="J29" s="238"/>
    </row>
    <row r="30" spans="2:10" ht="27" customHeight="1">
      <c r="B30" s="240">
        <v>7</v>
      </c>
      <c r="C30" s="238"/>
      <c r="D30" s="240" t="s">
        <v>631</v>
      </c>
      <c r="E30" s="238"/>
      <c r="F30" s="241">
        <v>481.25</v>
      </c>
      <c r="G30" s="238"/>
      <c r="H30" s="161" t="s">
        <v>177</v>
      </c>
      <c r="I30" s="240" t="s">
        <v>633</v>
      </c>
      <c r="J30" s="238"/>
    </row>
    <row r="31" spans="2:10" ht="27" customHeight="1">
      <c r="B31" s="240">
        <v>8</v>
      </c>
      <c r="C31" s="238"/>
      <c r="D31" s="240" t="s">
        <v>634</v>
      </c>
      <c r="E31" s="238"/>
      <c r="F31" s="241">
        <v>430.08</v>
      </c>
      <c r="G31" s="238"/>
      <c r="H31" s="161" t="s">
        <v>626</v>
      </c>
      <c r="I31" s="240" t="s">
        <v>635</v>
      </c>
      <c r="J31" s="238"/>
    </row>
    <row r="32" spans="2:10" ht="27" customHeight="1">
      <c r="B32" s="240">
        <v>9</v>
      </c>
      <c r="C32" s="238"/>
      <c r="D32" s="240" t="s">
        <v>634</v>
      </c>
      <c r="E32" s="238"/>
      <c r="F32" s="241">
        <v>430.08</v>
      </c>
      <c r="G32" s="238"/>
      <c r="H32" s="161" t="s">
        <v>626</v>
      </c>
      <c r="I32" s="240" t="s">
        <v>636</v>
      </c>
      <c r="J32" s="238"/>
    </row>
    <row r="33" spans="2:10" ht="27" customHeight="1">
      <c r="B33" s="240">
        <v>10</v>
      </c>
      <c r="C33" s="238"/>
      <c r="D33" s="240" t="s">
        <v>637</v>
      </c>
      <c r="E33" s="238"/>
      <c r="F33" s="241">
        <v>188.1</v>
      </c>
      <c r="G33" s="238"/>
      <c r="H33" s="161" t="s">
        <v>252</v>
      </c>
      <c r="I33" s="240" t="s">
        <v>630</v>
      </c>
      <c r="J33" s="238"/>
    </row>
    <row r="34" spans="2:10">
      <c r="B34" s="237"/>
      <c r="C34" s="238"/>
      <c r="D34" s="237"/>
      <c r="E34" s="238"/>
      <c r="F34" s="239">
        <v>2985.99</v>
      </c>
      <c r="G34" s="238"/>
      <c r="H34" s="163"/>
      <c r="I34" s="237"/>
      <c r="J34" s="238"/>
    </row>
    <row r="35" spans="2:10" ht="45.6" customHeight="1">
      <c r="B35" s="242" t="s">
        <v>270</v>
      </c>
      <c r="C35" s="243"/>
      <c r="D35" s="243"/>
      <c r="E35" s="243"/>
      <c r="F35" s="243"/>
      <c r="G35" s="243"/>
      <c r="H35" s="243"/>
      <c r="I35" s="243"/>
      <c r="J35" s="243"/>
    </row>
    <row r="36" spans="2:10" ht="12.75" customHeight="1">
      <c r="B36" s="244" t="s">
        <v>168</v>
      </c>
      <c r="C36" s="238"/>
      <c r="D36" s="244" t="s">
        <v>169</v>
      </c>
      <c r="E36" s="238"/>
      <c r="F36" s="244" t="s">
        <v>170</v>
      </c>
      <c r="G36" s="238"/>
      <c r="H36" s="162" t="s">
        <v>171</v>
      </c>
      <c r="I36" s="244" t="s">
        <v>172</v>
      </c>
      <c r="J36" s="238"/>
    </row>
    <row r="37" spans="2:10" ht="25.5" customHeight="1">
      <c r="B37" s="240">
        <v>1</v>
      </c>
      <c r="C37" s="238"/>
      <c r="D37" s="240" t="s">
        <v>638</v>
      </c>
      <c r="E37" s="238"/>
      <c r="F37" s="241">
        <v>50</v>
      </c>
      <c r="G37" s="238"/>
      <c r="H37" s="161" t="s">
        <v>626</v>
      </c>
      <c r="I37" s="240" t="s">
        <v>627</v>
      </c>
      <c r="J37" s="238"/>
    </row>
    <row r="38" spans="2:10" ht="26.25" customHeight="1">
      <c r="B38" s="240">
        <v>2</v>
      </c>
      <c r="C38" s="238"/>
      <c r="D38" s="240" t="s">
        <v>638</v>
      </c>
      <c r="E38" s="238"/>
      <c r="F38" s="241">
        <v>50</v>
      </c>
      <c r="G38" s="238"/>
      <c r="H38" s="161" t="s">
        <v>626</v>
      </c>
      <c r="I38" s="240" t="s">
        <v>628</v>
      </c>
      <c r="J38" s="238"/>
    </row>
    <row r="39" spans="2:10" ht="23.25" customHeight="1">
      <c r="B39" s="240">
        <v>3</v>
      </c>
      <c r="C39" s="238"/>
      <c r="D39" s="240" t="s">
        <v>639</v>
      </c>
      <c r="E39" s="238"/>
      <c r="F39" s="241">
        <v>25</v>
      </c>
      <c r="G39" s="238"/>
      <c r="H39" s="161" t="s">
        <v>262</v>
      </c>
      <c r="I39" s="240" t="s">
        <v>630</v>
      </c>
      <c r="J39" s="238"/>
    </row>
    <row r="40" spans="2:10" ht="26.25" customHeight="1">
      <c r="B40" s="240">
        <v>4</v>
      </c>
      <c r="C40" s="238"/>
      <c r="D40" s="240" t="s">
        <v>677</v>
      </c>
      <c r="E40" s="238"/>
      <c r="F40" s="241">
        <v>727.2</v>
      </c>
      <c r="G40" s="238"/>
      <c r="H40" s="161" t="s">
        <v>626</v>
      </c>
      <c r="I40" s="240" t="s">
        <v>635</v>
      </c>
      <c r="J40" s="238"/>
    </row>
    <row r="41" spans="2:10" ht="31.5" customHeight="1">
      <c r="B41" s="240">
        <v>5</v>
      </c>
      <c r="C41" s="238"/>
      <c r="D41" s="240" t="s">
        <v>640</v>
      </c>
      <c r="E41" s="238"/>
      <c r="F41" s="241">
        <v>725.91</v>
      </c>
      <c r="G41" s="238"/>
      <c r="H41" s="161" t="s">
        <v>626</v>
      </c>
      <c r="I41" s="240" t="s">
        <v>636</v>
      </c>
      <c r="J41" s="238"/>
    </row>
    <row r="42" spans="2:10">
      <c r="B42" s="237"/>
      <c r="C42" s="238"/>
      <c r="D42" s="237"/>
      <c r="E42" s="238"/>
      <c r="F42" s="239">
        <v>1578.11</v>
      </c>
      <c r="G42" s="238"/>
      <c r="H42" s="163"/>
      <c r="I42" s="237"/>
      <c r="J42" s="238"/>
    </row>
    <row r="43" spans="2:10" ht="45.6" customHeight="1">
      <c r="B43" s="242" t="s">
        <v>280</v>
      </c>
      <c r="C43" s="243"/>
      <c r="D43" s="243"/>
      <c r="E43" s="243"/>
      <c r="F43" s="243"/>
      <c r="G43" s="243"/>
      <c r="H43" s="243"/>
      <c r="I43" s="243"/>
      <c r="J43" s="243"/>
    </row>
    <row r="44" spans="2:10" ht="12.75" customHeight="1">
      <c r="B44" s="244" t="s">
        <v>168</v>
      </c>
      <c r="C44" s="238"/>
      <c r="D44" s="244" t="s">
        <v>169</v>
      </c>
      <c r="E44" s="238"/>
      <c r="F44" s="244" t="s">
        <v>170</v>
      </c>
      <c r="G44" s="238"/>
      <c r="H44" s="162" t="s">
        <v>171</v>
      </c>
      <c r="I44" s="244" t="s">
        <v>172</v>
      </c>
      <c r="J44" s="238"/>
    </row>
    <row r="45" spans="2:10" ht="27" customHeight="1">
      <c r="B45" s="240">
        <v>1</v>
      </c>
      <c r="C45" s="238"/>
      <c r="D45" s="240" t="s">
        <v>641</v>
      </c>
      <c r="E45" s="238"/>
      <c r="F45" s="241">
        <v>2.2799999999999998</v>
      </c>
      <c r="G45" s="238"/>
      <c r="H45" s="161" t="s">
        <v>262</v>
      </c>
      <c r="I45" s="240" t="s">
        <v>630</v>
      </c>
      <c r="J45" s="238"/>
    </row>
    <row r="46" spans="2:10" ht="27.75" customHeight="1">
      <c r="B46" s="240">
        <v>2</v>
      </c>
      <c r="C46" s="238"/>
      <c r="D46" s="240" t="s">
        <v>642</v>
      </c>
      <c r="E46" s="238"/>
      <c r="F46" s="241">
        <v>120.43</v>
      </c>
      <c r="G46" s="238"/>
      <c r="H46" s="161" t="s">
        <v>626</v>
      </c>
      <c r="I46" s="240" t="s">
        <v>635</v>
      </c>
      <c r="J46" s="238"/>
    </row>
    <row r="47" spans="2:10" ht="27.75" customHeight="1">
      <c r="B47" s="240">
        <v>3</v>
      </c>
      <c r="C47" s="238"/>
      <c r="D47" s="240" t="s">
        <v>643</v>
      </c>
      <c r="E47" s="238"/>
      <c r="F47" s="241">
        <v>59.75</v>
      </c>
      <c r="G47" s="238"/>
      <c r="H47" s="161" t="s">
        <v>626</v>
      </c>
      <c r="I47" s="240" t="s">
        <v>636</v>
      </c>
      <c r="J47" s="238"/>
    </row>
    <row r="48" spans="2:10" ht="33" customHeight="1">
      <c r="B48" s="240">
        <v>4</v>
      </c>
      <c r="C48" s="238"/>
      <c r="D48" s="240" t="s">
        <v>644</v>
      </c>
      <c r="E48" s="238"/>
      <c r="F48" s="241">
        <v>1.77</v>
      </c>
      <c r="G48" s="238"/>
      <c r="H48" s="161" t="s">
        <v>252</v>
      </c>
      <c r="I48" s="240" t="s">
        <v>630</v>
      </c>
      <c r="J48" s="238"/>
    </row>
    <row r="49" spans="2:10">
      <c r="B49" s="237"/>
      <c r="C49" s="238"/>
      <c r="D49" s="237"/>
      <c r="E49" s="238"/>
      <c r="F49" s="239">
        <v>184.23</v>
      </c>
      <c r="G49" s="238"/>
      <c r="H49" s="163"/>
      <c r="I49" s="237"/>
      <c r="J49" s="238"/>
    </row>
    <row r="50" spans="2:10" ht="45.6" customHeight="1">
      <c r="B50" s="242" t="s">
        <v>287</v>
      </c>
      <c r="C50" s="243"/>
      <c r="D50" s="243"/>
      <c r="E50" s="243"/>
      <c r="F50" s="243"/>
      <c r="G50" s="243"/>
      <c r="H50" s="243"/>
      <c r="I50" s="243"/>
      <c r="J50" s="243"/>
    </row>
    <row r="51" spans="2:10" ht="12.75" customHeight="1">
      <c r="B51" s="244" t="s">
        <v>168</v>
      </c>
      <c r="C51" s="238"/>
      <c r="D51" s="244" t="s">
        <v>169</v>
      </c>
      <c r="E51" s="238"/>
      <c r="F51" s="244" t="s">
        <v>170</v>
      </c>
      <c r="G51" s="238"/>
      <c r="H51" s="162" t="s">
        <v>171</v>
      </c>
      <c r="I51" s="244" t="s">
        <v>172</v>
      </c>
      <c r="J51" s="238"/>
    </row>
    <row r="52" spans="2:10" ht="12.75" customHeight="1">
      <c r="B52" s="240">
        <v>1</v>
      </c>
      <c r="C52" s="238"/>
      <c r="D52" s="240" t="s">
        <v>288</v>
      </c>
      <c r="E52" s="238"/>
      <c r="F52" s="241">
        <v>5000</v>
      </c>
      <c r="G52" s="238"/>
      <c r="H52" s="161" t="s">
        <v>230</v>
      </c>
      <c r="I52" s="240" t="s">
        <v>645</v>
      </c>
      <c r="J52" s="238"/>
    </row>
    <row r="53" spans="2:10" ht="12.75" customHeight="1">
      <c r="B53" s="240">
        <v>2</v>
      </c>
      <c r="C53" s="238"/>
      <c r="D53" s="240" t="s">
        <v>288</v>
      </c>
      <c r="E53" s="238"/>
      <c r="F53" s="241">
        <v>7000</v>
      </c>
      <c r="G53" s="238"/>
      <c r="H53" s="161" t="s">
        <v>252</v>
      </c>
      <c r="I53" s="240" t="s">
        <v>646</v>
      </c>
      <c r="J53" s="238"/>
    </row>
    <row r="54" spans="2:10">
      <c r="B54" s="237"/>
      <c r="C54" s="238"/>
      <c r="D54" s="237"/>
      <c r="E54" s="238"/>
      <c r="F54" s="239">
        <v>12000</v>
      </c>
      <c r="G54" s="238"/>
      <c r="H54" s="163"/>
      <c r="I54" s="237"/>
      <c r="J54" s="238"/>
    </row>
    <row r="55" spans="2:10" ht="45.6" customHeight="1">
      <c r="B55" s="242" t="s">
        <v>297</v>
      </c>
      <c r="C55" s="243"/>
      <c r="D55" s="243"/>
      <c r="E55" s="243"/>
      <c r="F55" s="243"/>
      <c r="G55" s="243"/>
      <c r="H55" s="243"/>
      <c r="I55" s="243"/>
      <c r="J55" s="243"/>
    </row>
    <row r="56" spans="2:10" ht="12.75" customHeight="1">
      <c r="B56" s="244" t="s">
        <v>168</v>
      </c>
      <c r="C56" s="238"/>
      <c r="D56" s="244" t="s">
        <v>169</v>
      </c>
      <c r="E56" s="238"/>
      <c r="F56" s="244" t="s">
        <v>170</v>
      </c>
      <c r="G56" s="238"/>
      <c r="H56" s="162" t="s">
        <v>171</v>
      </c>
      <c r="I56" s="244" t="s">
        <v>172</v>
      </c>
      <c r="J56" s="238"/>
    </row>
    <row r="57" spans="2:10" ht="12.75" customHeight="1">
      <c r="B57" s="240">
        <v>1</v>
      </c>
      <c r="C57" s="238"/>
      <c r="D57" s="240" t="s">
        <v>678</v>
      </c>
      <c r="E57" s="238"/>
      <c r="F57" s="241">
        <v>73.5</v>
      </c>
      <c r="G57" s="238"/>
      <c r="H57" s="161" t="s">
        <v>228</v>
      </c>
      <c r="I57" s="240" t="s">
        <v>315</v>
      </c>
      <c r="J57" s="238"/>
    </row>
    <row r="58" spans="2:10">
      <c r="B58" s="237"/>
      <c r="C58" s="238"/>
      <c r="D58" s="237"/>
      <c r="E58" s="238"/>
      <c r="F58" s="239">
        <v>73.5</v>
      </c>
      <c r="G58" s="238"/>
      <c r="H58" s="163"/>
      <c r="I58" s="237"/>
      <c r="J58" s="238"/>
    </row>
    <row r="59" spans="2:10" ht="108.4" customHeight="1"/>
  </sheetData>
  <mergeCells count="172">
    <mergeCell ref="B57:C57"/>
    <mergeCell ref="D57:E57"/>
    <mergeCell ref="F57:G57"/>
    <mergeCell ref="I57:J57"/>
    <mergeCell ref="B58:C58"/>
    <mergeCell ref="D58:E58"/>
    <mergeCell ref="F58:G58"/>
    <mergeCell ref="I58:J58"/>
    <mergeCell ref="B54:C54"/>
    <mergeCell ref="D54:E54"/>
    <mergeCell ref="F54:G54"/>
    <mergeCell ref="I54:J54"/>
    <mergeCell ref="B55:J55"/>
    <mergeCell ref="B56:C56"/>
    <mergeCell ref="D56:E56"/>
    <mergeCell ref="F56:G56"/>
    <mergeCell ref="I56:J56"/>
    <mergeCell ref="B52:C52"/>
    <mergeCell ref="D52:E52"/>
    <mergeCell ref="F52:G52"/>
    <mergeCell ref="I52:J52"/>
    <mergeCell ref="B53:C53"/>
    <mergeCell ref="D53:E53"/>
    <mergeCell ref="F53:G53"/>
    <mergeCell ref="I53:J53"/>
    <mergeCell ref="B49:C49"/>
    <mergeCell ref="D49:E49"/>
    <mergeCell ref="F49:G49"/>
    <mergeCell ref="I49:J49"/>
    <mergeCell ref="B50:J50"/>
    <mergeCell ref="B51:C51"/>
    <mergeCell ref="D51:E51"/>
    <mergeCell ref="F51:G51"/>
    <mergeCell ref="I51:J51"/>
    <mergeCell ref="B47:C47"/>
    <mergeCell ref="D47:E47"/>
    <mergeCell ref="F47:G47"/>
    <mergeCell ref="I47:J47"/>
    <mergeCell ref="B48:C48"/>
    <mergeCell ref="D48:E48"/>
    <mergeCell ref="F48:G48"/>
    <mergeCell ref="I48:J48"/>
    <mergeCell ref="B45:C45"/>
    <mergeCell ref="D45:E45"/>
    <mergeCell ref="F45:G45"/>
    <mergeCell ref="I45:J45"/>
    <mergeCell ref="B46:C46"/>
    <mergeCell ref="D46:E46"/>
    <mergeCell ref="F46:G46"/>
    <mergeCell ref="I46:J46"/>
    <mergeCell ref="B42:C42"/>
    <mergeCell ref="D42:E42"/>
    <mergeCell ref="F42:G42"/>
    <mergeCell ref="I42:J42"/>
    <mergeCell ref="B43:J43"/>
    <mergeCell ref="B44:C44"/>
    <mergeCell ref="D44:E44"/>
    <mergeCell ref="F44:G44"/>
    <mergeCell ref="I44:J44"/>
    <mergeCell ref="B40:C40"/>
    <mergeCell ref="D40:E40"/>
    <mergeCell ref="F40:G40"/>
    <mergeCell ref="I40:J40"/>
    <mergeCell ref="B41:C41"/>
    <mergeCell ref="D41:E41"/>
    <mergeCell ref="F41:G41"/>
    <mergeCell ref="I41:J41"/>
    <mergeCell ref="B38:C38"/>
    <mergeCell ref="D38:E38"/>
    <mergeCell ref="F38:G38"/>
    <mergeCell ref="I38:J38"/>
    <mergeCell ref="B39:C39"/>
    <mergeCell ref="D39:E39"/>
    <mergeCell ref="F39:G39"/>
    <mergeCell ref="I39:J39"/>
    <mergeCell ref="B35:J35"/>
    <mergeCell ref="B36:C36"/>
    <mergeCell ref="D36:E36"/>
    <mergeCell ref="F36:G36"/>
    <mergeCell ref="I36:J36"/>
    <mergeCell ref="B37:C37"/>
    <mergeCell ref="D37:E37"/>
    <mergeCell ref="F37:G37"/>
    <mergeCell ref="I37:J37"/>
    <mergeCell ref="B33:C33"/>
    <mergeCell ref="D33:E33"/>
    <mergeCell ref="F33:G33"/>
    <mergeCell ref="I33:J33"/>
    <mergeCell ref="B34:C34"/>
    <mergeCell ref="D34:E34"/>
    <mergeCell ref="F34:G34"/>
    <mergeCell ref="I34:J34"/>
    <mergeCell ref="B31:C31"/>
    <mergeCell ref="D31:E31"/>
    <mergeCell ref="F31:G31"/>
    <mergeCell ref="I31:J31"/>
    <mergeCell ref="B32:C32"/>
    <mergeCell ref="D32:E32"/>
    <mergeCell ref="F32:G32"/>
    <mergeCell ref="I32:J32"/>
    <mergeCell ref="B29:C29"/>
    <mergeCell ref="D29:E29"/>
    <mergeCell ref="F29:G29"/>
    <mergeCell ref="I29:J29"/>
    <mergeCell ref="B30:C30"/>
    <mergeCell ref="D30:E30"/>
    <mergeCell ref="F30:G30"/>
    <mergeCell ref="I30:J30"/>
    <mergeCell ref="B27:C27"/>
    <mergeCell ref="D27:E27"/>
    <mergeCell ref="F27:G27"/>
    <mergeCell ref="I27:J27"/>
    <mergeCell ref="B28:C28"/>
    <mergeCell ref="D28:E28"/>
    <mergeCell ref="F28:G28"/>
    <mergeCell ref="I28:J28"/>
    <mergeCell ref="B25:C25"/>
    <mergeCell ref="D25:E25"/>
    <mergeCell ref="F25:G25"/>
    <mergeCell ref="I25:J25"/>
    <mergeCell ref="B26:C26"/>
    <mergeCell ref="D26:E26"/>
    <mergeCell ref="F26:G26"/>
    <mergeCell ref="I26:J26"/>
    <mergeCell ref="B22:J22"/>
    <mergeCell ref="B23:C23"/>
    <mergeCell ref="D23:E23"/>
    <mergeCell ref="F23:G23"/>
    <mergeCell ref="I23:J23"/>
    <mergeCell ref="B24:C24"/>
    <mergeCell ref="D24:E24"/>
    <mergeCell ref="F24:G24"/>
    <mergeCell ref="I24:J24"/>
    <mergeCell ref="B20:C20"/>
    <mergeCell ref="D20:E20"/>
    <mergeCell ref="F20:G20"/>
    <mergeCell ref="I20:J20"/>
    <mergeCell ref="B21:C21"/>
    <mergeCell ref="D21:E21"/>
    <mergeCell ref="F21:G21"/>
    <mergeCell ref="I21:J21"/>
    <mergeCell ref="B17:J17"/>
    <mergeCell ref="B18:C18"/>
    <mergeCell ref="D18:E18"/>
    <mergeCell ref="F18:G18"/>
    <mergeCell ref="I18:J18"/>
    <mergeCell ref="B19:C19"/>
    <mergeCell ref="D19:E19"/>
    <mergeCell ref="F19:G19"/>
    <mergeCell ref="I19:J19"/>
    <mergeCell ref="B15:C15"/>
    <mergeCell ref="D15:E15"/>
    <mergeCell ref="F15:G15"/>
    <mergeCell ref="I15:J15"/>
    <mergeCell ref="B16:C16"/>
    <mergeCell ref="D16:E16"/>
    <mergeCell ref="F16:G16"/>
    <mergeCell ref="I16:J16"/>
    <mergeCell ref="B13:C13"/>
    <mergeCell ref="D13:E13"/>
    <mergeCell ref="F13:G13"/>
    <mergeCell ref="I13:J13"/>
    <mergeCell ref="B14:C14"/>
    <mergeCell ref="D14:E14"/>
    <mergeCell ref="F14:G14"/>
    <mergeCell ref="I14:J14"/>
    <mergeCell ref="D8:E8"/>
    <mergeCell ref="B11:J11"/>
    <mergeCell ref="B12:C12"/>
    <mergeCell ref="D12:E12"/>
    <mergeCell ref="F12:G12"/>
    <mergeCell ref="I12:J12"/>
  </mergeCells>
  <pageMargins left="0.25" right="0.25" top="0.25" bottom="0.25" header="0.25" footer="0.25"/>
  <pageSetup paperSize="9" orientation="landscape" horizontalDpi="0" verticalDpi="0"/>
  <headerFooter alignWithMargins="0">
    <oddFooter>&amp;L&amp;C&amp;R</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Vendimet dhe Rekomandimet</vt:lpstr>
      <vt:lpstr>Raporti Financaiar</vt:lpstr>
      <vt:lpstr>Tab.e buxhetit</vt:lpstr>
      <vt:lpstr>Mallrat</vt:lpstr>
      <vt:lpstr>Kapitalet</vt:lpstr>
      <vt:lpstr>Subvencionet dhe pagat</vt:lpstr>
      <vt:lpstr>Deputetët</vt:lpstr>
      <vt:lpstr>Administrata</vt:lpstr>
      <vt:lpstr>SMP</vt:lpstr>
      <vt:lpstr>'Raporti Financaiar'!Print_Area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2017-03-15T07:59:12Z</dcterms:modified>
</cp:coreProperties>
</file>