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Vendimet dhe Rekomandimet" sheetId="12" r:id="rId1"/>
    <sheet name="Raporti Financiar" sheetId="13" r:id="rId2"/>
    <sheet name="Tabela e buxhetit" sheetId="7" r:id="rId3"/>
    <sheet name="mallrat" sheetId="8" r:id="rId4"/>
    <sheet name="kapitali" sheetId="9" r:id="rId5"/>
    <sheet name="Subvencione dhe paga" sheetId="11" r:id="rId6"/>
    <sheet name="Antaret e Kuvendit" sheetId="6" r:id="rId7"/>
    <sheet name="Administrata" sheetId="2" r:id="rId8"/>
    <sheet name="Stafi mbeshtetes politik" sheetId="3" r:id="rId9"/>
  </sheets>
  <calcPr calcId="152511"/>
</workbook>
</file>

<file path=xl/calcChain.xml><?xml version="1.0" encoding="utf-8"?>
<calcChain xmlns="http://schemas.openxmlformats.org/spreadsheetml/2006/main">
  <c r="D26" i="11" l="1"/>
  <c r="C26" i="11"/>
  <c r="B26" i="11"/>
  <c r="F25" i="11"/>
  <c r="E25" i="11"/>
  <c r="E24" i="11"/>
  <c r="F24" i="11" s="1"/>
  <c r="F23" i="11"/>
  <c r="E23" i="11"/>
  <c r="E26" i="11" s="1"/>
  <c r="F26" i="11" s="1"/>
  <c r="H8" i="11"/>
  <c r="E8" i="11"/>
  <c r="G7" i="11"/>
  <c r="F7" i="11"/>
  <c r="H7" i="11" s="1"/>
  <c r="E7" i="11"/>
  <c r="E5" i="11" s="1"/>
  <c r="D7" i="11"/>
  <c r="C7" i="11"/>
  <c r="G5" i="11"/>
  <c r="D5" i="11"/>
  <c r="C5" i="11"/>
  <c r="J19" i="9"/>
  <c r="G17" i="9"/>
  <c r="I9" i="9"/>
  <c r="J9" i="9" s="1"/>
  <c r="H9" i="9"/>
  <c r="H7" i="9" s="1"/>
  <c r="F9" i="9"/>
  <c r="E9" i="9"/>
  <c r="I7" i="9"/>
  <c r="F7" i="9"/>
  <c r="G7" i="9" s="1"/>
  <c r="E7" i="9"/>
  <c r="F104" i="8"/>
  <c r="G103" i="8"/>
  <c r="I103" i="8" s="1"/>
  <c r="F103" i="8"/>
  <c r="H101" i="8"/>
  <c r="G101" i="8"/>
  <c r="E101" i="8"/>
  <c r="G100" i="8"/>
  <c r="H100" i="8" s="1"/>
  <c r="F100" i="8"/>
  <c r="D100" i="8"/>
  <c r="E100" i="8" s="1"/>
  <c r="C100" i="8"/>
  <c r="H97" i="8"/>
  <c r="E97" i="8"/>
  <c r="H95" i="8"/>
  <c r="E95" i="8"/>
  <c r="G94" i="8"/>
  <c r="H94" i="8" s="1"/>
  <c r="F94" i="8"/>
  <c r="E94" i="8"/>
  <c r="D94" i="8"/>
  <c r="C94" i="8"/>
  <c r="H93" i="8"/>
  <c r="H92" i="8"/>
  <c r="G91" i="8"/>
  <c r="H91" i="8" s="1"/>
  <c r="F91" i="8"/>
  <c r="C91" i="8"/>
  <c r="H89" i="8"/>
  <c r="E89" i="8"/>
  <c r="H88" i="8"/>
  <c r="E88" i="8"/>
  <c r="H87" i="8"/>
  <c r="E87" i="8"/>
  <c r="H86" i="8"/>
  <c r="E86" i="8"/>
  <c r="G85" i="8"/>
  <c r="H85" i="8" s="1"/>
  <c r="F85" i="8"/>
  <c r="E85" i="8"/>
  <c r="D85" i="8"/>
  <c r="C85" i="8"/>
  <c r="H82" i="8"/>
  <c r="H81" i="8"/>
  <c r="G80" i="8"/>
  <c r="H80" i="8" s="1"/>
  <c r="F80" i="8"/>
  <c r="E80" i="8"/>
  <c r="D80" i="8"/>
  <c r="G79" i="8"/>
  <c r="H79" i="8" s="1"/>
  <c r="F79" i="8"/>
  <c r="D79" i="8"/>
  <c r="E79" i="8" s="1"/>
  <c r="C79" i="8"/>
  <c r="G71" i="8"/>
  <c r="D71" i="8"/>
  <c r="H68" i="8"/>
  <c r="E68" i="8"/>
  <c r="H67" i="8"/>
  <c r="D62" i="8"/>
  <c r="G60" i="8"/>
  <c r="H60" i="8" s="1"/>
  <c r="F60" i="8"/>
  <c r="D60" i="8"/>
  <c r="E60" i="8" s="1"/>
  <c r="C60" i="8"/>
  <c r="H54" i="8"/>
  <c r="H52" i="8"/>
  <c r="E52" i="8"/>
  <c r="G51" i="8"/>
  <c r="H51" i="8" s="1"/>
  <c r="F51" i="8"/>
  <c r="D51" i="8"/>
  <c r="E51" i="8" s="1"/>
  <c r="C51" i="8"/>
  <c r="H48" i="8"/>
  <c r="H42" i="8"/>
  <c r="H40" i="8"/>
  <c r="H39" i="8"/>
  <c r="G39" i="8"/>
  <c r="F39" i="8"/>
  <c r="D39" i="8"/>
  <c r="C39" i="8"/>
  <c r="H35" i="8"/>
  <c r="E35" i="8"/>
  <c r="G34" i="8"/>
  <c r="H34" i="8" s="1"/>
  <c r="E34" i="8"/>
  <c r="H33" i="8"/>
  <c r="E33" i="8"/>
  <c r="H32" i="8"/>
  <c r="E32" i="8"/>
  <c r="G29" i="8"/>
  <c r="H29" i="8" s="1"/>
  <c r="E29" i="8"/>
  <c r="F28" i="8"/>
  <c r="E28" i="8"/>
  <c r="D28" i="8"/>
  <c r="C28" i="8"/>
  <c r="H24" i="8"/>
  <c r="E24" i="8"/>
  <c r="G23" i="8"/>
  <c r="H23" i="8" s="1"/>
  <c r="E23" i="8"/>
  <c r="H22" i="8"/>
  <c r="E22" i="8"/>
  <c r="G21" i="8"/>
  <c r="H21" i="8" s="1"/>
  <c r="F21" i="8"/>
  <c r="D21" i="8"/>
  <c r="E21" i="8" s="1"/>
  <c r="C21" i="8"/>
  <c r="H18" i="8"/>
  <c r="C18" i="8"/>
  <c r="E18" i="8" s="1"/>
  <c r="H17" i="8"/>
  <c r="E17" i="8"/>
  <c r="C17" i="8"/>
  <c r="H16" i="8"/>
  <c r="E16" i="8"/>
  <c r="H15" i="8"/>
  <c r="E15" i="8"/>
  <c r="H14" i="8"/>
  <c r="E14" i="8"/>
  <c r="H13" i="8"/>
  <c r="G13" i="8"/>
  <c r="F13" i="8"/>
  <c r="D13" i="8"/>
  <c r="G10" i="8"/>
  <c r="H10" i="8" s="1"/>
  <c r="E10" i="8"/>
  <c r="C10" i="8"/>
  <c r="H9" i="8"/>
  <c r="C9" i="8"/>
  <c r="E9" i="8" s="1"/>
  <c r="H8" i="8"/>
  <c r="C8" i="8"/>
  <c r="E8" i="8" s="1"/>
  <c r="H7" i="8"/>
  <c r="F7" i="8"/>
  <c r="C7" i="8"/>
  <c r="E7" i="8" s="1"/>
  <c r="H6" i="8"/>
  <c r="G6" i="8"/>
  <c r="E6" i="8"/>
  <c r="G5" i="8"/>
  <c r="F5" i="8"/>
  <c r="F108" i="8" s="1"/>
  <c r="D5" i="8"/>
  <c r="D108" i="8" s="1"/>
  <c r="C5" i="8"/>
  <c r="F19" i="7"/>
  <c r="E19" i="7"/>
  <c r="D19" i="7"/>
  <c r="C19" i="7"/>
  <c r="H18" i="7"/>
  <c r="E18" i="7"/>
  <c r="H17" i="7"/>
  <c r="E17" i="7"/>
  <c r="H16" i="7"/>
  <c r="E16" i="7"/>
  <c r="H15" i="7"/>
  <c r="G15" i="7"/>
  <c r="E15" i="7"/>
  <c r="H14" i="7"/>
  <c r="G14" i="7"/>
  <c r="G19" i="7" s="1"/>
  <c r="H19" i="7" s="1"/>
  <c r="E14" i="7"/>
  <c r="F5" i="11" l="1"/>
  <c r="H5" i="11" s="1"/>
  <c r="J7" i="9"/>
  <c r="C108" i="8"/>
  <c r="H5" i="8"/>
  <c r="E5" i="8"/>
  <c r="G28" i="8"/>
  <c r="H28" i="8" s="1"/>
  <c r="C13" i="8"/>
  <c r="E13" i="8" s="1"/>
  <c r="G108" i="8" l="1"/>
  <c r="H108" i="8" s="1"/>
</calcChain>
</file>

<file path=xl/sharedStrings.xml><?xml version="1.0" encoding="utf-8"?>
<sst xmlns="http://schemas.openxmlformats.org/spreadsheetml/2006/main" count="2162" uniqueCount="594">
  <si>
    <t>Nr</t>
  </si>
  <si>
    <t xml:space="preserve">Pershkrimi
</t>
  </si>
  <si>
    <t>Shuma e  paguar</t>
  </si>
  <si>
    <t>Data e pagesës</t>
  </si>
  <si>
    <t>Emri</t>
  </si>
  <si>
    <t>Pagat e muajit Korrik</t>
  </si>
  <si>
    <t>31/07/2018</t>
  </si>
  <si>
    <t>Pagat e muajit Gusht</t>
  </si>
  <si>
    <t>29/08/2018</t>
  </si>
  <si>
    <t>Pagat e muajit Shtator</t>
  </si>
  <si>
    <t>26/09/2018</t>
  </si>
  <si>
    <r>
      <t xml:space="preserve">                    </t>
    </r>
    <r>
      <rPr>
        <b/>
        <sz val="10"/>
        <color indexed="8"/>
        <rFont val="Arial"/>
        <charset val="1"/>
      </rPr>
      <t xml:space="preserve">Shpenzimet e udhëtimit brenda vendit 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13130</t>
    </r>
  </si>
  <si>
    <t>19/07/2018</t>
  </si>
  <si>
    <t>SHARRI NHT</t>
  </si>
  <si>
    <r>
      <t xml:space="preserve">                    </t>
    </r>
    <r>
      <rPr>
        <b/>
        <sz val="10"/>
        <color indexed="8"/>
        <rFont val="Arial"/>
        <charset val="1"/>
      </rPr>
      <t>Akomodimi gjate udhëtimit zyrtar brenda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13132</t>
    </r>
  </si>
  <si>
    <r>
      <t xml:space="preserve">                    </t>
    </r>
    <r>
      <rPr>
        <b/>
        <sz val="10"/>
        <color indexed="8"/>
        <rFont val="Arial"/>
        <charset val="1"/>
      </rPr>
      <t>Shpenzimet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13140</t>
    </r>
  </si>
  <si>
    <t>09/08/2018</t>
  </si>
  <si>
    <t>AS TRAVEL CLUB SHPK</t>
  </si>
  <si>
    <t>25/07/2018</t>
  </si>
  <si>
    <t>05/09/2018</t>
  </si>
  <si>
    <t>Rimbursim nga Parlamenti Europian</t>
  </si>
  <si>
    <t>17/09/2018</t>
  </si>
  <si>
    <r>
      <t xml:space="preserve">                    </t>
    </r>
    <r>
      <rPr>
        <b/>
        <sz val="10"/>
        <color indexed="8"/>
        <rFont val="Arial"/>
        <charset val="1"/>
      </rPr>
      <t>Mëditja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13141</t>
    </r>
  </si>
  <si>
    <t>11/07/2018</t>
  </si>
  <si>
    <t>Saranda Bogujevci</t>
  </si>
  <si>
    <t>05/07/2018</t>
  </si>
  <si>
    <t>Fatmire Mulhaxha Kollçaku</t>
  </si>
  <si>
    <t>Haxhi Shala</t>
  </si>
  <si>
    <t>Xhelal Sfeqla</t>
  </si>
  <si>
    <t>Muharrem Nitaj</t>
  </si>
  <si>
    <t>Sasa Milosavljevic</t>
  </si>
  <si>
    <t>Nait Hasani</t>
  </si>
  <si>
    <t>Sllobodan Petrovic</t>
  </si>
  <si>
    <t>Donika Kadaj Bujupi</t>
  </si>
  <si>
    <t>Albert Kinolli</t>
  </si>
  <si>
    <t>Kadri Veseli</t>
  </si>
  <si>
    <t>Zenun Pajaziti</t>
  </si>
  <si>
    <t>Glauk Konjufca</t>
  </si>
  <si>
    <t>Naser Osmani</t>
  </si>
  <si>
    <t>12/07/2018</t>
  </si>
  <si>
    <t>Mexhide Mjaku Topalli</t>
  </si>
  <si>
    <t>Lirije Kajatzi</t>
  </si>
  <si>
    <t>Albulena Balaj Halimaj</t>
  </si>
  <si>
    <t>Luljete Veselaj</t>
  </si>
  <si>
    <t>Teuta Haxhiu</t>
  </si>
  <si>
    <t>Arbërije Nagavci</t>
  </si>
  <si>
    <t>Mimoza Kusari Lila</t>
  </si>
  <si>
    <t>Safete Hadergjonaj</t>
  </si>
  <si>
    <t>Lumir Abdixhiku</t>
  </si>
  <si>
    <t>18/07/2018</t>
  </si>
  <si>
    <t>Ali Lajçi</t>
  </si>
  <si>
    <t>24/07/2018</t>
  </si>
  <si>
    <t>Visar Ymeri</t>
  </si>
  <si>
    <t>Duda Balje</t>
  </si>
  <si>
    <t>23/07/2018</t>
  </si>
  <si>
    <t>Fisnik Ismajli</t>
  </si>
  <si>
    <t>17/07/2018</t>
  </si>
  <si>
    <t>Avdullah Hoti</t>
  </si>
  <si>
    <t>27/07/2018</t>
  </si>
  <si>
    <t>Blerta Deliu Kodra</t>
  </si>
  <si>
    <t>Driton Selmanaj</t>
  </si>
  <si>
    <t>Ahmet Isufi</t>
  </si>
  <si>
    <t>30/07/2018</t>
  </si>
  <si>
    <t>Rexhep Selimi</t>
  </si>
  <si>
    <t>Shqipe Pantina</t>
  </si>
  <si>
    <t>Ismet Beqiri</t>
  </si>
  <si>
    <t>Aida Derguti</t>
  </si>
  <si>
    <t>02/08/2018</t>
  </si>
  <si>
    <t>Mufera Srbica Sinik</t>
  </si>
  <si>
    <t>Doruntinë Maloku Kastrati</t>
  </si>
  <si>
    <t>Albulena Haxhiu</t>
  </si>
  <si>
    <t>Fikrim Damka</t>
  </si>
  <si>
    <t>Xhevahire Izmaku</t>
  </si>
  <si>
    <t>Fikrirm Damka</t>
  </si>
  <si>
    <t>03/08/2018</t>
  </si>
  <si>
    <t>Milaim Zeka</t>
  </si>
  <si>
    <t>06/08/2018</t>
  </si>
  <si>
    <t>Luljeta Veselaj Gutaj</t>
  </si>
  <si>
    <t>Vjosa Osmani</t>
  </si>
  <si>
    <t>Dardan Molliqaj</t>
  </si>
  <si>
    <t>13/08/2018</t>
  </si>
  <si>
    <t>Flora Brovina</t>
  </si>
  <si>
    <t>15/08/2018</t>
  </si>
  <si>
    <t>16/08/2018</t>
  </si>
  <si>
    <t>Srdjan Mitrovic</t>
  </si>
  <si>
    <t>30/08/2018</t>
  </si>
  <si>
    <t>Slavko Simic</t>
  </si>
  <si>
    <t>Slobodan Petrovic</t>
  </si>
  <si>
    <t>Mufera Serbica Sinik</t>
  </si>
  <si>
    <t>Bilall Sherifi</t>
  </si>
  <si>
    <t>Hykmete Bajrami</t>
  </si>
  <si>
    <t>Lirije Kajtazi</t>
  </si>
  <si>
    <t>13/07/2018</t>
  </si>
  <si>
    <t>19/09/2018</t>
  </si>
  <si>
    <t>Xhavit Haliti</t>
  </si>
  <si>
    <t>Adem Hodza</t>
  </si>
  <si>
    <t>Elmi Reçica</t>
  </si>
  <si>
    <r>
      <t xml:space="preserve">                    </t>
    </r>
    <r>
      <rPr>
        <b/>
        <sz val="10"/>
        <color indexed="8"/>
        <rFont val="Arial"/>
        <charset val="1"/>
      </rPr>
      <t>Akomodim gjate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13142</t>
    </r>
  </si>
  <si>
    <t>04/07/2018</t>
  </si>
  <si>
    <t>Luljeta Veselaj</t>
  </si>
  <si>
    <t>08/08/2018</t>
  </si>
  <si>
    <t>HOTEL CALIFORNIA</t>
  </si>
  <si>
    <t>Kujtim Shala</t>
  </si>
  <si>
    <t>20/09/2018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</si>
  <si>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jashte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13143</t>
    </r>
  </si>
  <si>
    <t>24/08/2018</t>
  </si>
  <si>
    <t>YLLI SERVICE SOC.COOP</t>
  </si>
  <si>
    <r>
      <t xml:space="preserve">                    </t>
    </r>
    <r>
      <rPr>
        <b/>
        <sz val="10"/>
        <color indexed="8"/>
        <rFont val="Arial"/>
        <charset val="1"/>
      </rPr>
      <t>Shpenzime tjera telefonike Vala 900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13320</t>
    </r>
  </si>
  <si>
    <t>PTK SHA VALA</t>
  </si>
  <si>
    <t>Shp.tel. mobile - kartela, internet</t>
  </si>
  <si>
    <t>27/08/2018</t>
  </si>
  <si>
    <t>POSTA DHE TELEKO I KOSOVES SHA</t>
  </si>
  <si>
    <t>24/09/2018</t>
  </si>
  <si>
    <r>
      <t xml:space="preserve">                    </t>
    </r>
    <r>
      <rPr>
        <b/>
        <sz val="10"/>
        <color indexed="8"/>
        <rFont val="Arial"/>
        <charset val="1"/>
      </rPr>
      <t>Shërbime tjera kontraktuese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13460</t>
    </r>
  </si>
  <si>
    <t>KOMPANIA E SIGURIMEVE PRISIG SHA</t>
  </si>
  <si>
    <t>GRANT THORNTON LLC</t>
  </si>
  <si>
    <t>MINISTRIA PUNEVE TE BRENDSHME</t>
  </si>
  <si>
    <t>Sherbime tjera - Vizë</t>
  </si>
  <si>
    <t>Sherb.tjera - sig.shendetesore</t>
  </si>
  <si>
    <t>20/07/2018</t>
  </si>
  <si>
    <t>Akomodim</t>
  </si>
  <si>
    <t>SWISS DIAMOND HOTEL SHPK</t>
  </si>
  <si>
    <r>
      <t xml:space="preserve">                    </t>
    </r>
    <r>
      <rPr>
        <b/>
        <sz val="10"/>
        <color indexed="8"/>
        <rFont val="Arial"/>
        <charset val="1"/>
      </rPr>
      <t>Avans për udhëtime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13820</t>
    </r>
  </si>
  <si>
    <r>
      <t xml:space="preserve">                    </t>
    </r>
    <r>
      <rPr>
        <b/>
        <sz val="10"/>
        <color indexed="8"/>
        <rFont val="Arial"/>
        <charset val="1"/>
      </rPr>
      <t>Drekat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14310</t>
    </r>
  </si>
  <si>
    <t>Sherbime te bufesë</t>
  </si>
  <si>
    <t>SHQIPONJA</t>
  </si>
  <si>
    <t xml:space="preserve">Dreke zyrtare </t>
  </si>
  <si>
    <t>GAGI CAFE DPH</t>
  </si>
  <si>
    <t>LE BOUCHON SHPK</t>
  </si>
  <si>
    <t>G.p. Komis.per shendetesi</t>
  </si>
  <si>
    <t>LIBURNIA</t>
  </si>
  <si>
    <t>Dreke zyrtare</t>
  </si>
  <si>
    <t>BUJANA SHPK</t>
  </si>
  <si>
    <t>GIZZI DPH</t>
  </si>
  <si>
    <t>GARDEN SHPK</t>
  </si>
  <si>
    <t>DPH VELA FISH RESTORANT</t>
  </si>
  <si>
    <t>TIFFANY SHPK</t>
  </si>
  <si>
    <t>NH BASILICO</t>
  </si>
  <si>
    <t>RESTAURANT PURO</t>
  </si>
  <si>
    <t>RRON SHPK RESTAURANT</t>
  </si>
  <si>
    <t>HIB PETROL SHPK</t>
  </si>
  <si>
    <t>Sherbimet e bufesë</t>
  </si>
  <si>
    <t>13/09/2018</t>
  </si>
  <si>
    <t>BOULEVARD SHPK</t>
  </si>
  <si>
    <t>SOCIAL BAR SHPK</t>
  </si>
  <si>
    <t>04/09/2018</t>
  </si>
  <si>
    <t>SOMA SHPK</t>
  </si>
  <si>
    <t xml:space="preserve">Drekë zyrtare </t>
  </si>
  <si>
    <t>14/09/2018</t>
  </si>
  <si>
    <t>METROPOLI SHPK</t>
  </si>
  <si>
    <t>18/09/2018</t>
  </si>
  <si>
    <t>EL GRECO SH.P.K</t>
  </si>
  <si>
    <t>27/09/2018</t>
  </si>
  <si>
    <t>VELA FISH SHPK</t>
  </si>
  <si>
    <r>
      <t xml:space="preserve">                    </t>
    </r>
    <r>
      <rPr>
        <b/>
        <sz val="10"/>
        <color indexed="8"/>
        <rFont val="Arial"/>
        <charset val="1"/>
      </rPr>
      <t>Subvencionet për entitetet publike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21110</t>
    </r>
  </si>
  <si>
    <t>Subvencione</t>
  </si>
  <si>
    <t>SHOQATA PER EMANCIPIMIN E FEMRES "ALMA" SHEFA</t>
  </si>
  <si>
    <t>ZERI I PRINDERVE OJQ</t>
  </si>
  <si>
    <t>OJQ HANDIKOS DRENAS</t>
  </si>
  <si>
    <t>SHOQATA E VERBERVE</t>
  </si>
  <si>
    <t xml:space="preserve">Subvencione
</t>
  </si>
  <si>
    <t>MULTIETHNIC CULTUR OF KOS/MCK</t>
  </si>
  <si>
    <t xml:space="preserve">Subvencione </t>
  </si>
  <si>
    <t>EMA</t>
  </si>
  <si>
    <t>PRIFILMFEST</t>
  </si>
  <si>
    <t>ORGANIZATA KOSOVARE PER TALENT DHE ARSIM TOKA</t>
  </si>
  <si>
    <t>KOMITETI I GRAVE TE VERBERA TE KOSOVES (KGVK)</t>
  </si>
  <si>
    <t>SHOQATA DRITA JONE</t>
  </si>
  <si>
    <r>
      <t xml:space="preserve">                    </t>
    </r>
    <r>
      <rPr>
        <b/>
        <sz val="10"/>
        <color indexed="8"/>
        <rFont val="Arial"/>
        <charset val="1"/>
      </rPr>
      <t>Pagesat për përfituesit individualë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22200</t>
    </r>
  </si>
  <si>
    <t>HASHMET BAXHAKU</t>
  </si>
  <si>
    <t>DENUR PACAK</t>
  </si>
  <si>
    <t>Subvencion</t>
  </si>
  <si>
    <t>12/09/2018</t>
  </si>
  <si>
    <t>MUSTAFE RECICA</t>
  </si>
  <si>
    <t>Administrata e Kuvendit</t>
  </si>
  <si>
    <t>Zarë Aliu</t>
  </si>
  <si>
    <t>Visar Krasniqi</t>
  </si>
  <si>
    <t>Mirjeta Shllaku</t>
  </si>
  <si>
    <t>Selman Ymeri</t>
  </si>
  <si>
    <t>Sulltane Gashi</t>
  </si>
  <si>
    <t>Ariana Musliu Shoshi</t>
  </si>
  <si>
    <t>Arben Loshi</t>
  </si>
  <si>
    <t>Besim Krasniqi</t>
  </si>
  <si>
    <t>Luljeta Krasniqi</t>
  </si>
  <si>
    <t>Mehmet Simnica</t>
  </si>
  <si>
    <t>Shaban Selimi</t>
  </si>
  <si>
    <t>Arsim Shala</t>
  </si>
  <si>
    <t>Drita Morina</t>
  </si>
  <si>
    <t>Ejup Deliu</t>
  </si>
  <si>
    <t>Shqipe Krasniqi</t>
  </si>
  <si>
    <t>Mirejta Shllaku</t>
  </si>
  <si>
    <t>Ismet Krasniqi</t>
  </si>
  <si>
    <t>Ahtere Loxha</t>
  </si>
  <si>
    <t>Xhemail Halili</t>
  </si>
  <si>
    <t>Fadil Sfishta</t>
  </si>
  <si>
    <t>10/08/2018</t>
  </si>
  <si>
    <t>Naim Salihu</t>
  </si>
  <si>
    <t>Florent Mehmeti</t>
  </si>
  <si>
    <t>Merita Drenori</t>
  </si>
  <si>
    <t>Ergyl Emra</t>
  </si>
  <si>
    <t>Behxhet Muçolli</t>
  </si>
  <si>
    <t>Agron Istogu</t>
  </si>
  <si>
    <t>Vullnet Kabashi</t>
  </si>
  <si>
    <t>Musli Krasniqi</t>
  </si>
  <si>
    <t>Vilson Ukaj</t>
  </si>
  <si>
    <t>Bajram Badivuku</t>
  </si>
  <si>
    <t>Armend Ademaj</t>
  </si>
  <si>
    <r>
      <t xml:space="preserve">                    </t>
    </r>
    <r>
      <rPr>
        <b/>
        <sz val="10"/>
        <color indexed="8"/>
        <rFont val="Arial"/>
        <charset val="1"/>
      </rPr>
      <t>Rryma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13210</t>
    </r>
  </si>
  <si>
    <t>Rryma</t>
  </si>
  <si>
    <t>KOSOV.ELECTR.SUPPLY COMPANY J.S.C.KESCO</t>
  </si>
  <si>
    <r>
      <t xml:space="preserve">                    </t>
    </r>
    <r>
      <rPr>
        <b/>
        <sz val="10"/>
        <color indexed="8"/>
        <rFont val="Arial"/>
        <charset val="1"/>
      </rPr>
      <t>Uji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13220</t>
    </r>
  </si>
  <si>
    <t>Uji</t>
  </si>
  <si>
    <t>KUR PRISHTINA SHA</t>
  </si>
  <si>
    <r>
      <t xml:space="preserve">                    </t>
    </r>
    <r>
      <rPr>
        <b/>
        <sz val="10"/>
        <color indexed="8"/>
        <rFont val="Arial"/>
        <charset val="1"/>
      </rPr>
      <t>Mbeturinat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13230</t>
    </r>
  </si>
  <si>
    <t>Mbeturinat</t>
  </si>
  <si>
    <t>KRM PASTRIMI SHA</t>
  </si>
  <si>
    <r>
      <t xml:space="preserve">                    </t>
    </r>
    <r>
      <rPr>
        <b/>
        <sz val="10"/>
        <color indexed="8"/>
        <rFont val="Arial"/>
        <charset val="1"/>
      </rPr>
      <t>Telefoni  - PTK me fatura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13250</t>
    </r>
  </si>
  <si>
    <t>Shp.telefonike</t>
  </si>
  <si>
    <r>
      <t xml:space="preserve">                    </t>
    </r>
    <r>
      <rPr>
        <b/>
        <sz val="10"/>
        <color indexed="8"/>
        <rFont val="Arial"/>
        <charset val="1"/>
      </rPr>
      <t>Internet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13310</t>
    </r>
  </si>
  <si>
    <t>Shpenzime per internet</t>
  </si>
  <si>
    <t>KUJTESA NET SHPK</t>
  </si>
  <si>
    <t>Furnizim - mbushje Vala</t>
  </si>
  <si>
    <r>
      <t xml:space="preserve">                    </t>
    </r>
    <r>
      <rPr>
        <b/>
        <sz val="10"/>
        <color indexed="8"/>
        <rFont val="Arial"/>
        <charset val="1"/>
      </rPr>
      <t>Shërbimet e arsimit dhe trajnimit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13410</t>
    </r>
  </si>
  <si>
    <t>Sherbimet e trajnimit</t>
  </si>
  <si>
    <t>PROTOCOL ACADEMY OF KOSOVO</t>
  </si>
  <si>
    <r>
      <t xml:space="preserve">                    </t>
    </r>
    <r>
      <rPr>
        <b/>
        <sz val="10"/>
        <color indexed="8"/>
        <rFont val="Arial"/>
        <charset val="1"/>
      </rPr>
      <t>Shërbime shtypje-jo marketing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13450</t>
    </r>
  </si>
  <si>
    <t>Sherbime shtypje jo marketing</t>
  </si>
  <si>
    <t>21/09/2018</t>
  </si>
  <si>
    <t>EUROPRINTY</t>
  </si>
  <si>
    <t>Sherbime Audio/Vizuele</t>
  </si>
  <si>
    <t>EKONOMIA ONLINE SHPK</t>
  </si>
  <si>
    <t>Sherbime tjera kontraktuse</t>
  </si>
  <si>
    <t>AVC GROUP SHPK</t>
  </si>
  <si>
    <t>ITS NTSH</t>
  </si>
  <si>
    <t>Sherbime tjera - Perkthime</t>
  </si>
  <si>
    <t>GLOBAL CONSULTING DEVELOPMENT</t>
  </si>
  <si>
    <t>Sherbime tjera - streaming</t>
  </si>
  <si>
    <t>RROTA SHTEPIA BOTUESE SHPK</t>
  </si>
  <si>
    <t>Sherbime tjera</t>
  </si>
  <si>
    <t>Sherbime tjera - vizë</t>
  </si>
  <si>
    <r>
      <t xml:space="preserve">                    </t>
    </r>
    <r>
      <rPr>
        <b/>
        <sz val="10"/>
        <color indexed="8"/>
        <rFont val="Arial"/>
        <charset val="1"/>
      </rPr>
      <t>Pajisje tjera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13509</t>
    </r>
  </si>
  <si>
    <t>Pajisje tjera</t>
  </si>
  <si>
    <t>NPSH ALLMAKES GLOBAL SERVICES</t>
  </si>
  <si>
    <r>
      <t xml:space="preserve">                    </t>
    </r>
    <r>
      <rPr>
        <b/>
        <sz val="10"/>
        <color indexed="8"/>
        <rFont val="Arial"/>
        <charset val="1"/>
      </rPr>
      <t>Furnizime për zyrë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13610</t>
    </r>
  </si>
  <si>
    <t>INTERADRIA LLC</t>
  </si>
  <si>
    <t>Furnizim me toner</t>
  </si>
  <si>
    <t>INFO COM</t>
  </si>
  <si>
    <t>Furnizim me kapela</t>
  </si>
  <si>
    <t>EURO PRINTY</t>
  </si>
  <si>
    <t>Furnizim per zyre</t>
  </si>
  <si>
    <t>BLENDI NTP</t>
  </si>
  <si>
    <t>Furnizim - ora dore</t>
  </si>
  <si>
    <t>ORA NTP</t>
  </si>
  <si>
    <t>Furnizim - material sanitarie</t>
  </si>
  <si>
    <t>MOZA NPT</t>
  </si>
  <si>
    <t>Furnizim me uje</t>
  </si>
  <si>
    <t>SILCA GROUP SHA</t>
  </si>
  <si>
    <t>Furnizim me flamuj</t>
  </si>
  <si>
    <t>VM3 SHPK</t>
  </si>
  <si>
    <t>Derivate per vetura</t>
  </si>
  <si>
    <r>
      <t xml:space="preserve">                    </t>
    </r>
    <r>
      <rPr>
        <b/>
        <sz val="10"/>
        <color indexed="8"/>
        <rFont val="Arial"/>
        <charset val="1"/>
      </rPr>
      <t>Shërbimet e regjistrimit dhe sigurimeve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13950</t>
    </r>
  </si>
  <si>
    <t>06/07/2018</t>
  </si>
  <si>
    <t>14/08/2018</t>
  </si>
  <si>
    <t>28/09/2018</t>
  </si>
  <si>
    <r>
      <t xml:space="preserve">                    </t>
    </r>
    <r>
      <rPr>
        <b/>
        <sz val="10"/>
        <color indexed="8"/>
        <rFont val="Arial"/>
        <charset val="1"/>
      </rPr>
      <t>Sigurimi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13951</t>
    </r>
  </si>
  <si>
    <t>Sigurim i automjeteve</t>
  </si>
  <si>
    <t>INSIG DEGA KOSOVE</t>
  </si>
  <si>
    <t>SIGAL KS  DRINI SHA</t>
  </si>
  <si>
    <r>
      <t xml:space="preserve">                    </t>
    </r>
    <r>
      <rPr>
        <b/>
        <sz val="10"/>
        <color indexed="8"/>
        <rFont val="Arial"/>
        <charset val="1"/>
      </rPr>
      <t>Taksa komunale e regjistrimit te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13952</t>
    </r>
  </si>
  <si>
    <t>Taksë komunale</t>
  </si>
  <si>
    <t>KOMUNA E PRISHTINES</t>
  </si>
  <si>
    <r>
      <t xml:space="preserve">                    </t>
    </r>
    <r>
      <rPr>
        <b/>
        <sz val="10"/>
        <color indexed="8"/>
        <rFont val="Arial"/>
        <charset val="1"/>
      </rPr>
      <t>&amp;nbsp;Sigurimi i ndërtesave tjera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13953</t>
    </r>
  </si>
  <si>
    <t>Sigurim i nderteses</t>
  </si>
  <si>
    <r>
      <t xml:space="preserve">                    </t>
    </r>
    <r>
      <rPr>
        <b/>
        <sz val="10"/>
        <color indexed="8"/>
        <rFont val="Arial"/>
        <charset val="1"/>
      </rPr>
      <t>Mirëmbajtja dhe riparimi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14010</t>
    </r>
  </si>
  <si>
    <t>Mirembajtje e automjeteve</t>
  </si>
  <si>
    <t>AUTO KACANDOLLI SHPK</t>
  </si>
  <si>
    <t>LTG KOSOVA LL.C</t>
  </si>
  <si>
    <r>
      <t xml:space="preserve">                    </t>
    </r>
    <r>
      <rPr>
        <b/>
        <sz val="10"/>
        <color indexed="8"/>
        <rFont val="Arial"/>
        <charset val="1"/>
      </rPr>
      <t>Mirëmbajtja e ndërtesave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14020</t>
    </r>
  </si>
  <si>
    <t>Mirembajtje e nderteses</t>
  </si>
  <si>
    <t>SCHAFBERGER JR GMBH DEGA KOSOV</t>
  </si>
  <si>
    <r>
      <t xml:space="preserve">                    </t>
    </r>
    <r>
      <rPr>
        <b/>
        <sz val="10"/>
        <color indexed="8"/>
        <rFont val="Arial"/>
        <charset val="1"/>
      </rPr>
      <t>Mirëmbajtja e teknologjisë informative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14040</t>
    </r>
  </si>
  <si>
    <t>Mirembajtja e teknologjis informative</t>
  </si>
  <si>
    <t>Miremb.sis. CCTV dhe kunder zjarrit</t>
  </si>
  <si>
    <t>PRO 4 SHPK</t>
  </si>
  <si>
    <t>Miremb.e web faqes</t>
  </si>
  <si>
    <t>Mirem.e sist. CCTV dhe kunder zjarrit</t>
  </si>
  <si>
    <t>Mirembajtje e sistemit kabllor</t>
  </si>
  <si>
    <r>
      <t xml:space="preserve">                    </t>
    </r>
    <r>
      <rPr>
        <b/>
        <sz val="10"/>
        <color indexed="8"/>
        <rFont val="Arial"/>
        <charset val="1"/>
      </rPr>
      <t>Mirëmbajtja e mobilieve dhe pajisjeve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14050</t>
    </r>
  </si>
  <si>
    <t>Mirembajtje e fotokopjeve</t>
  </si>
  <si>
    <t>ASTRONIK SHPK</t>
  </si>
  <si>
    <t>Miremb.e liftave</t>
  </si>
  <si>
    <t>EJONA SHPK</t>
  </si>
  <si>
    <t xml:space="preserve">Mirembajtje e fotokopjeve </t>
  </si>
  <si>
    <r>
      <t xml:space="preserve">                    </t>
    </r>
    <r>
      <rPr>
        <b/>
        <sz val="10"/>
        <color indexed="8"/>
        <rFont val="Arial"/>
        <charset val="1"/>
      </rPr>
      <t>Makineria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14140</t>
    </r>
  </si>
  <si>
    <t>Qiraja per automjete</t>
  </si>
  <si>
    <t>MERCOM COMPANY SHPK</t>
  </si>
  <si>
    <r>
      <t xml:space="preserve">                    </t>
    </r>
    <r>
      <rPr>
        <b/>
        <sz val="10"/>
        <color indexed="8"/>
        <rFont val="Arial"/>
        <charset val="1"/>
      </rPr>
      <t>Reklamat dhe konkurset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14210</t>
    </r>
  </si>
  <si>
    <t>Konkurse</t>
  </si>
  <si>
    <t>EPOKA E RE</t>
  </si>
  <si>
    <t>RADIO KOSOVA E LIRE</t>
  </si>
  <si>
    <t>SHPERNDARJA EXPRESS SHPK</t>
  </si>
  <si>
    <t>RTK (RADIO TELEVIZIONI KOSOVES</t>
  </si>
  <si>
    <t>RTK</t>
  </si>
  <si>
    <r>
      <t xml:space="preserve">                    </t>
    </r>
    <r>
      <rPr>
        <b/>
        <sz val="10"/>
        <color indexed="8"/>
        <rFont val="Arial"/>
        <charset val="1"/>
      </rPr>
      <t>Shpenzimet për informim publik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14230</t>
    </r>
  </si>
  <si>
    <t>Shtypi ditor</t>
  </si>
  <si>
    <t>DPT CIMI</t>
  </si>
  <si>
    <t>GRESA LOUNGE RESTAURANT SHPK</t>
  </si>
  <si>
    <r>
      <t xml:space="preserve">                    </t>
    </r>
    <r>
      <rPr>
        <b/>
        <sz val="10"/>
        <color indexed="8"/>
        <rFont val="Arial"/>
        <charset val="1"/>
      </rPr>
      <t>Shpenzime për vendime të gjykatave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14410</t>
    </r>
  </si>
  <si>
    <t>Vendim Gjykate</t>
  </si>
  <si>
    <t>ILIR MULHAXHA</t>
  </si>
  <si>
    <t>Shpenzime te udhetimit - Bileta</t>
  </si>
  <si>
    <t>Gazmend Krasniqi</t>
  </si>
  <si>
    <t>Arieta Rexhepi</t>
  </si>
  <si>
    <t>Avni Bytyçi</t>
  </si>
  <si>
    <t>Petrit Prenaj</t>
  </si>
  <si>
    <t>Valmir Klaiqi</t>
  </si>
  <si>
    <t>Bashkim Rrahmani</t>
  </si>
  <si>
    <t>Blerand Stavileci</t>
  </si>
  <si>
    <t>Adri Nurellari</t>
  </si>
  <si>
    <t>Ramadan Deliu</t>
  </si>
  <si>
    <t>Levent Bus</t>
  </si>
  <si>
    <t>Drazen Bojovic</t>
  </si>
  <si>
    <t>Agim Ratkoceri</t>
  </si>
  <si>
    <t>Driton Lajçi</t>
  </si>
  <si>
    <t>Valdetet Idrizi</t>
  </si>
  <si>
    <t>Drita Avdiu</t>
  </si>
  <si>
    <t>#10120007 VENDIM GJYGJESOR</t>
  </si>
  <si>
    <t>ZYRA PERMBARIMORE VAIS LAW SHP</t>
  </si>
  <si>
    <t>Shpenz.uz. Poloni ,Greqi dhe France</t>
  </si>
  <si>
    <t>AZIZ SALIHU</t>
  </si>
  <si>
    <t>Prej datës: 01/07/2018</t>
  </si>
  <si>
    <t>Deri më datën: 30/09/2018</t>
  </si>
  <si>
    <t>Akomodim per udhetim zyrtar brenda vendit</t>
  </si>
  <si>
    <t>Shpenzimet te udhetimit -Bileta</t>
  </si>
  <si>
    <t>Meditje per udhetim zyrtar ne Shqiperi</t>
  </si>
  <si>
    <t>Meditje per udhetim zyrtar ne  Rumani</t>
  </si>
  <si>
    <t>Meditje per udhetim zyrtar ne Maqedoni</t>
  </si>
  <si>
    <t>Meditje per udhetim zyrtar ne Francë</t>
  </si>
  <si>
    <t>Meditje per udhetim zyrtar ne Gjermani</t>
  </si>
  <si>
    <t>Meditje per udhetim zyrtar ne Holandë</t>
  </si>
  <si>
    <t>Medtije per udhetim zyrtar ne Bruksel</t>
  </si>
  <si>
    <t>Meditje per udhetim zyrtar ne Bruksel</t>
  </si>
  <si>
    <t>Meditje per udhetim zyrtar ne Gjeorgji</t>
  </si>
  <si>
    <t>Meditjeper udhetim zyrtar ne Panama</t>
  </si>
  <si>
    <t>Meditje per udhetim zyrtar ne SHBA</t>
  </si>
  <si>
    <t>Meditje per udhetim zyrtar ne Itali</t>
  </si>
  <si>
    <t>Meditje per udhetim zyrtar ne Turqi</t>
  </si>
  <si>
    <t>Meditje per udhetim zyrtar ne Maltë</t>
  </si>
  <si>
    <t>Meditje  per udhetim zyrtar ne Austri</t>
  </si>
  <si>
    <t>Meditje per udhetim zyrtar ne Kanadë</t>
  </si>
  <si>
    <t>Meditje per udhetim zyrtar ne Mbreterine e Bashkuar</t>
  </si>
  <si>
    <t>Meditje per udhetim zyrtar ne Lituani</t>
  </si>
  <si>
    <t>Meditje per udhetim zyrtar ne Austri</t>
  </si>
  <si>
    <t>Meditjeper udhetim zyrtar ne Çeki</t>
  </si>
  <si>
    <t>Meditje per udhetim zyrtar ne Slloveni</t>
  </si>
  <si>
    <t xml:space="preserve">Akomodim per udhetim zyrtar ne  Austri </t>
  </si>
  <si>
    <t>Akomodim per udhetim zyrtar ne  Itali</t>
  </si>
  <si>
    <t xml:space="preserve">Akomodim per udhetim zyrtar ne Francë </t>
  </si>
  <si>
    <t>Akomodim per udhetim zyrtar ne Gjermani</t>
  </si>
  <si>
    <t xml:space="preserve">Akomodim per udhetim zyrtar ne Maqedoni </t>
  </si>
  <si>
    <t xml:space="preserve">Akomodim per udhetim zyrtar ne Shqiperi </t>
  </si>
  <si>
    <t>Akomodim per udhetim zyrtar ne Bruksel</t>
  </si>
  <si>
    <t>Akomodim per udhetim zyrtar ne Gjeorgji</t>
  </si>
  <si>
    <t>Akomodim per udhetim zyrtar ne Panama</t>
  </si>
  <si>
    <t>Akomodim per udhetim zyrtar ne SHBA</t>
  </si>
  <si>
    <t>Akomodim per udhetim zyrtar ne Francë</t>
  </si>
  <si>
    <t>Akomodim per udhetim zyrtar ne Itali</t>
  </si>
  <si>
    <t>Akomodim per udhetim zyrtar ne Holandë</t>
  </si>
  <si>
    <t>Akomodim per udhetim zyrtar ne  Greqi</t>
  </si>
  <si>
    <t>Shpenizmet e telefonise  mobile</t>
  </si>
  <si>
    <r>
      <t xml:space="preserve">                    </t>
    </r>
    <r>
      <rPr>
        <b/>
        <sz val="10"/>
        <color indexed="8"/>
        <rFont val="Arial"/>
        <charset val="1"/>
      </rPr>
      <t xml:space="preserve">Akomodimi </t>
    </r>
    <r>
      <rPr>
        <b/>
        <sz val="10"/>
        <color indexed="8"/>
        <rFont val="Arial"/>
        <charset val="1"/>
      </rPr>
      <t xml:space="preserve">            Kodi buxhetor: </t>
    </r>
    <r>
      <rPr>
        <b/>
        <sz val="10"/>
        <color indexed="8"/>
        <rFont val="Arial"/>
        <charset val="1"/>
      </rPr>
      <t>13660</t>
    </r>
  </si>
  <si>
    <t>Akomodim per udhetim zyrtar ne Lituani</t>
  </si>
  <si>
    <t>Akomodim per udhetim zyrtar ne Kanadë</t>
  </si>
  <si>
    <t>Akomodim per udhetim zyrtar ne Çeki</t>
  </si>
  <si>
    <t xml:space="preserve">Akomodim per udhetim zyrtar ne Austri
</t>
  </si>
  <si>
    <t>Akomodim per udhetim zyrtar ne Shqiperi</t>
  </si>
  <si>
    <t>Akomodim per udhetim zyrtar ne Poloni</t>
  </si>
  <si>
    <t>Akomodim per udhetim zyrtar ne Maqedoni</t>
  </si>
  <si>
    <t>Akomodim per udhetim zyrtar ne Austri</t>
  </si>
  <si>
    <t>Akomodim per udhetim zyrtar ne Zvicer</t>
  </si>
  <si>
    <t>Akomodim per udhetim zyrtar ne Slloveni</t>
  </si>
  <si>
    <t>Shpenzime  tjera gjate udhetimit zyrtar ne Gjermani</t>
  </si>
  <si>
    <t>Shpenzime  tjera gjate udhetimit zyrtar ne Gjeorgji</t>
  </si>
  <si>
    <t>Shpenzime tjera gjate udhetimit zyrtar ne Panama</t>
  </si>
  <si>
    <t>Shpenzime tjera gjate udhetimit zyrtar ne Zvicer</t>
  </si>
  <si>
    <t>Shpenzime tjera gjate udhetimit zyrtar ne Gjeorgji</t>
  </si>
  <si>
    <t xml:space="preserve">Shpenzime tjera gjate udhetimit zyrtar ne tali dhe Holand </t>
  </si>
  <si>
    <t>Shpenzime tjera gjate udhetimit zyrtar ne Francë</t>
  </si>
  <si>
    <t>Shpenzime tjera gjate udhetimit zyrtar ne Bruksel</t>
  </si>
  <si>
    <t>Shpenzime tjera gjate udhetimit zyrtar ne Itali</t>
  </si>
  <si>
    <t>Shpenzime tjera gjate udhetimit zyrtar ne Austri</t>
  </si>
  <si>
    <t>Shpenzime tjera gjate udhetimit zyrtar ne Maqedoni</t>
  </si>
  <si>
    <t>Shpenzime tjera gjate udhetimit zyrtar ne Mbreterine e Bashkuar</t>
  </si>
  <si>
    <t>Shpenzime tjera gjate udhetimit zyrtar ne Shqiperi</t>
  </si>
  <si>
    <t xml:space="preserve">Shpenzime tjera gjate udhetimit zyrtar ne Gjermani </t>
  </si>
  <si>
    <t>Sherbime tjera - Sigurime shendetesore</t>
  </si>
  <si>
    <t>Sherbime tjera - Pasaporte diplomatike per Lir Veseli</t>
  </si>
  <si>
    <t>Sherbime tjera - Pasaporte diplomatike per Klestor Veseli</t>
  </si>
  <si>
    <t>Sherbime tjera - Pasaporte diplomatike per Rritë Veseli</t>
  </si>
  <si>
    <t xml:space="preserve">Sherbime tjera - Pasaporte diplomatike per Yllor Veseli </t>
  </si>
  <si>
    <t>Sherbime tjera - Auditimi I pasqyrave financiare ZKA</t>
  </si>
  <si>
    <t>Shpenzimet e udhetimit  brenda vendit</t>
  </si>
  <si>
    <t>Programi: Anëtaret e Kuvendit te Republikës së Kosovës</t>
  </si>
  <si>
    <t>Pasaporte Diplomatike per Lumir Abdixhiku</t>
  </si>
  <si>
    <t>Programi: Administrata</t>
  </si>
  <si>
    <t>Meditje per udhetim zyrtar ne  Shqiperi</t>
  </si>
  <si>
    <t>Meditje per udhetim zyrtar ne Mali i Zi</t>
  </si>
  <si>
    <t>Meditje per udhetim zyrtar ne  Mali i Zi</t>
  </si>
  <si>
    <t xml:space="preserve">Meditje per udhetim zyrtar ne Slloveni </t>
  </si>
  <si>
    <t>Meditje per udhetim zyrtar ne Zvicer</t>
  </si>
  <si>
    <t>Meditje per udhetim zyrtar ne Bruskel</t>
  </si>
  <si>
    <t>Meditje per udhetim zyrtar ne Londer</t>
  </si>
  <si>
    <t>Akomodim per udhetim zyrtar ne Londer</t>
  </si>
  <si>
    <t xml:space="preserve">Akomodim per udhetim zyrtar ne Austri </t>
  </si>
  <si>
    <t xml:space="preserve">Akomodim per udhetim zyrtar ne Slloveni </t>
  </si>
  <si>
    <t>Akomodim per udhetim zyrtar ne Mbreterine e Bashkuar</t>
  </si>
  <si>
    <t>Akomodim per udhetim zyrtar ne  Bruksel</t>
  </si>
  <si>
    <t xml:space="preserve">Shpenzime tjera gjate udhetimit zyrtar ne Londer </t>
  </si>
  <si>
    <t>Shpenzime tjera gjate udhetimit zyrtar ne Slloveni</t>
  </si>
  <si>
    <t>Shpenzime tjera gjate udhetimit zyrtar ne Londer</t>
  </si>
  <si>
    <t>Meditje per udhetim zyrtar ne France</t>
  </si>
  <si>
    <t>Akomodim gjate udhetimit zyrtar ne Austri</t>
  </si>
  <si>
    <t>Akomodim gjate udhetimit zyrtar ne Maqedoni</t>
  </si>
  <si>
    <t>Akomodim gjate udhetimit zyrtar ne Holandë</t>
  </si>
  <si>
    <t xml:space="preserve">Akomodim gjate udhetimit zyrtar ne Bruksel </t>
  </si>
  <si>
    <t>Akomodim gjate udhetimit zyrtar ne France</t>
  </si>
  <si>
    <t>Akomodim gjate udhetimit zyrtar ne Itali</t>
  </si>
  <si>
    <t>Akomodim gjate udhetimit zyrtar ne Shqiperi</t>
  </si>
  <si>
    <t>Akomodim gjate udhetimit zyrtar ne Francë</t>
  </si>
  <si>
    <t>Shpenzime tjera gjate udhetimit zyrtar ne France</t>
  </si>
  <si>
    <t>Shpenzime tjera gjate udhetimit zyrtar</t>
  </si>
  <si>
    <t>Shpenzimet e telefonis  mobile</t>
  </si>
  <si>
    <t>Takse per regjistrim te automjeteve</t>
  </si>
  <si>
    <t>Furnizim me material elektrik</t>
  </si>
  <si>
    <t xml:space="preserve">                     Derivate për vetura                 Kodi buxhetor: 13780</t>
  </si>
  <si>
    <t>Avanc nga kredit kartela</t>
  </si>
  <si>
    <t>Gjithsej</t>
  </si>
  <si>
    <t>Sherbime tjera - Siggurime shendetesore</t>
  </si>
  <si>
    <t>Stafi mbështetes Politik</t>
  </si>
  <si>
    <t>Programi: Stafi mbështetes Politik</t>
  </si>
  <si>
    <t>Anëtaret e Kuvendit të Republikës së Kosovës</t>
  </si>
  <si>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</si>
  <si>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</si>
  <si>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</si>
  <si>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</si>
  <si>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</si>
  <si>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</si>
  <si>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</si>
  <si>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</si>
  <si>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</si>
  <si>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</si>
  <si>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Buxheti dhe Shpenzimet  2017</t>
  </si>
  <si>
    <t>Buxheti dhe Shpenzimet nentemujore 2018</t>
  </si>
  <si>
    <t>Buxheti 2017</t>
  </si>
  <si>
    <t xml:space="preserve"> shpenzimet nentemujor</t>
  </si>
  <si>
    <t xml:space="preserve">Buxheti i shpenzuar në % </t>
  </si>
  <si>
    <t>Buxheti 2018</t>
  </si>
  <si>
    <t>Shpenzimet per nëntëmujor</t>
  </si>
  <si>
    <t>Buxheti i shpenzuar në % vjetor</t>
  </si>
  <si>
    <t>Paga dhe Mëditje</t>
  </si>
  <si>
    <t>Mallra dhe shërbime</t>
  </si>
  <si>
    <t>Shërbimet komunale</t>
  </si>
  <si>
    <t>Subvencionet dhe Transferet</t>
  </si>
  <si>
    <t>Investimet Kapitale</t>
  </si>
  <si>
    <t>4. c) DETAJET E SHPENZIMEVE SIPAS KODEVE EKONOMIKE</t>
  </si>
  <si>
    <t>MALLRA DHE SHËRBIME Emri i kategorisë ekonomike</t>
  </si>
  <si>
    <t>Planifikuar 2017</t>
  </si>
  <si>
    <t>Shpenzimet 9 mujore 2017</t>
  </si>
  <si>
    <t>% e shpenzimit</t>
  </si>
  <si>
    <t>Planifikuar  2018</t>
  </si>
  <si>
    <t>Shpenzimet 9 mujore 2018</t>
  </si>
  <si>
    <t>Shpenzimet e udhëtimit</t>
  </si>
  <si>
    <t>Shpenzime te udhetimit brenda vendit</t>
  </si>
  <si>
    <t>Shpenzime te udhetimit jashte vendit</t>
  </si>
  <si>
    <t>Meditja e udhimit zyrtar jasht vendit</t>
  </si>
  <si>
    <t>Akomodimi gjate udhetimit zyrtar jasht vendit</t>
  </si>
  <si>
    <t>Shpenzimet tjera te udhitimit zyrtar jasht vendit</t>
  </si>
  <si>
    <t>SHPENZIME KOMUNALE</t>
  </si>
  <si>
    <t>Ryma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</si>
  <si>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</si>
  <si>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</si>
  <si>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</si>
  <si>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</si>
  <si>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</si>
  <si>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</si>
  <si>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</si>
  <si>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</si>
  <si>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</si>
  <si>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</si>
  <si>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</si>
  <si>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</si>
  <si>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</si>
  <si>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</si>
  <si>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</si>
  <si>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</si>
  <si>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</si>
  <si>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</si>
  <si>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</si>
  <si>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</si>
  <si>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</si>
  <si>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</si>
  <si>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</si>
  <si>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</si>
  <si>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</si>
  <si>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</si>
  <si>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</si>
  <si>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</si>
  <si>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</si>
  <si>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</si>
  <si>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</si>
  <si>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</si>
  <si>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</si>
  <si>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</si>
  <si>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</si>
  <si>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</si>
  <si>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</si>
  <si>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</si>
  <si>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</si>
  <si>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</si>
  <si>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</si>
  <si>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</si>
  <si>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 xml:space="preserve">                           -   </t>
  </si>
  <si>
    <t xml:space="preserve">                  -   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</si>
  <si>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</si>
  <si>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</si>
  <si>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</si>
  <si>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</si>
  <si>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</si>
  <si>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</si>
  <si>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Regjistrimi dhe Sigurimi i automjeteve</t>
  </si>
  <si>
    <t>Taksa komunale</t>
  </si>
  <si>
    <t>Sigurimi i ndertesave dhe tjera</t>
  </si>
  <si>
    <t>Provizion për Tarifa të Ndryshme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</si>
  <si>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</si>
  <si>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</si>
  <si>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</si>
  <si>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</si>
  <si>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</si>
  <si>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Qiraja</t>
  </si>
  <si>
    <t>Qirajqa per ndertesa</t>
  </si>
  <si>
    <t>Qiraja makineria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</si>
  <si>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</si>
  <si>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</si>
  <si>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</si>
  <si>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</si>
  <si>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</si>
  <si>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</si>
  <si>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Shpenzime- neni 39.2</t>
  </si>
  <si>
    <t>Pagesa e tatimit ne qira</t>
  </si>
  <si>
    <t>4.d )</t>
  </si>
  <si>
    <t>INVESTIMET KAPITALE: DETAJET E SHPENZIMEVE SIPAS PROJEKTEVE</t>
  </si>
  <si>
    <t xml:space="preserve"> Buxheti 2017</t>
  </si>
  <si>
    <t xml:space="preserve"> Buxheti 2018</t>
  </si>
  <si>
    <t>INVESTIMET KAPITALE</t>
  </si>
  <si>
    <t>Shpenzimet 9 mujor</t>
  </si>
  <si>
    <t xml:space="preserve">% e  shpenzimit  </t>
  </si>
  <si>
    <t>Emri i kategorisë ekonomike</t>
  </si>
  <si>
    <t>Gjithsej Investimet Kapitale</t>
  </si>
  <si>
    <t>Kodi I projektit</t>
  </si>
  <si>
    <t>Shpenzimet kapitale</t>
  </si>
  <si>
    <t>Villa Gërmia</t>
  </si>
  <si>
    <t xml:space="preserve">                                                                                                                    </t>
  </si>
  <si>
    <t>Shkallet kunder zjarrit</t>
  </si>
  <si>
    <t>Rifreskimi dhe pavarësimi i sistemit të TIK-ut</t>
  </si>
  <si>
    <t>Modernizimi dhe pajisja me teknologji digjitale te sallave konferenciale dhe salles plenare</t>
  </si>
  <si>
    <t>Renovimi i nderteses dhe instalimeve ekzistuese</t>
  </si>
  <si>
    <t>Digjitalizimi i arkives</t>
  </si>
  <si>
    <t xml:space="preserve">Krijimi i qendres se te dhenave ne KK </t>
  </si>
  <si>
    <t>Sistemi i menaxhimit te objektit</t>
  </si>
  <si>
    <t>Krijimi i sistemit te integruar wi-fi ne ndertesen e Kuvendit</t>
  </si>
  <si>
    <t>4.e)</t>
  </si>
  <si>
    <t>SUBVENCIONET DHE TRANSFERET: DETAJET E SHPENZIMEVE SIPAS KODEVE EKONOMIKE</t>
  </si>
  <si>
    <t>Subvencione dhe Transfere</t>
  </si>
  <si>
    <t xml:space="preserve">Planifikimi </t>
  </si>
  <si>
    <t>Shpenzimet nëntëmujore</t>
  </si>
  <si>
    <t xml:space="preserve">% e  shpenzimit </t>
  </si>
  <si>
    <t xml:space="preserve">Gjithsej subvensione dhe transfere 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</si>
  <si>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</si>
  <si>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</si>
  <si>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</si>
  <si>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</si>
  <si>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</si>
  <si>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 xml:space="preserve">                         -   </t>
  </si>
  <si>
    <t>4.f)     Personeli dhe struktura e pagave</t>
  </si>
  <si>
    <t>Niveli</t>
  </si>
  <si>
    <t>Pozitat e aprovuara me Ligjin për Buxhet</t>
  </si>
  <si>
    <t>Pozitat e plotësuara</t>
  </si>
  <si>
    <t>Buxheti nentemujor per paga</t>
  </si>
  <si>
    <t>Buxheti i shpenzuar për paga për periudhën raportuese</t>
  </si>
  <si>
    <t>% e realizimit</t>
  </si>
  <si>
    <t>Anëtarët e Kuvendit</t>
  </si>
  <si>
    <t>Stafi Mbështetës Politik</t>
  </si>
  <si>
    <r>
      <t xml:space="preserve">                    </t>
    </r>
    <r>
      <rPr>
        <b/>
        <sz val="10"/>
        <color indexed="8"/>
        <rFont val="Arial"/>
        <charset val="1"/>
      </rPr>
      <t xml:space="preserve">Pagat 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11000</t>
    </r>
  </si>
  <si>
    <r>
      <t xml:space="preserve">                    </t>
    </r>
    <r>
      <rPr>
        <b/>
        <sz val="10"/>
        <color indexed="8"/>
        <rFont val="Arial"/>
        <charset val="1"/>
      </rPr>
      <t xml:space="preserve">Pagat </t>
    </r>
    <r>
      <rPr>
        <b/>
        <sz val="10"/>
        <color indexed="8"/>
        <rFont val="Arial"/>
        <charset val="1"/>
      </rPr>
      <t xml:space="preserve">               Kodi buxhetor: </t>
    </r>
    <r>
      <rPr>
        <b/>
        <sz val="10"/>
        <color indexed="8"/>
        <rFont val="Arial"/>
        <charset val="1"/>
      </rPr>
      <t>11000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</si>
</sst>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09]#,##0.00"/>
    <numFmt numFmtId="165" formatCode="#,##0.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u val="double"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0" fillId="0" borderId="0"/>
  </cellStyleXfs>
  <cellXfs count="287">
    <xf numFmtId="0" fontId="0" fillId="0" borderId="0" xfId="0"/>
    <xf numFmtId="0" fontId="0" fillId="2" borderId="0" xfId="0" applyFill="1"/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0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165" fontId="3" fillId="2" borderId="0" xfId="0" applyNumberFormat="1" applyFont="1" applyFill="1"/>
    <xf numFmtId="4" fontId="0" fillId="2" borderId="0" xfId="0" applyNumberFormat="1" applyFill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11" fillId="2" borderId="0" xfId="0" applyFont="1" applyFill="1" applyAlignment="1">
      <alignment horizontal="left" readingOrder="1"/>
    </xf>
    <xf numFmtId="0" fontId="11" fillId="2" borderId="4" xfId="0" applyFont="1" applyFill="1" applyBorder="1" applyAlignment="1" applyProtection="1">
      <alignment horizontal="left" vertical="top" wrapText="1" readingOrder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left"/>
    </xf>
    <xf numFmtId="43" fontId="15" fillId="0" borderId="0" xfId="1" applyFont="1"/>
    <xf numFmtId="0" fontId="16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19" fillId="0" borderId="0" xfId="0" applyFont="1"/>
    <xf numFmtId="0" fontId="14" fillId="0" borderId="0" xfId="0" applyFont="1"/>
    <xf numFmtId="0" fontId="15" fillId="0" borderId="0" xfId="0" applyFont="1"/>
    <xf numFmtId="0" fontId="14" fillId="0" borderId="13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9" xfId="0" applyFont="1" applyBorder="1" applyAlignment="1">
      <alignment horizontal="center" wrapText="1"/>
    </xf>
    <xf numFmtId="0" fontId="20" fillId="0" borderId="0" xfId="0" applyFont="1"/>
    <xf numFmtId="43" fontId="14" fillId="0" borderId="0" xfId="1" applyFont="1"/>
    <xf numFmtId="0" fontId="19" fillId="0" borderId="29" xfId="0" applyFont="1" applyBorder="1" applyAlignment="1">
      <alignment horizontal="left" textRotation="90" wrapText="1"/>
    </xf>
    <xf numFmtId="0" fontId="14" fillId="0" borderId="0" xfId="0" applyFont="1" applyBorder="1" applyAlignment="1">
      <alignment horizontal="left" textRotation="90" wrapText="1"/>
    </xf>
    <xf numFmtId="0" fontId="14" fillId="0" borderId="30" xfId="0" applyFont="1" applyBorder="1" applyAlignment="1">
      <alignment textRotation="90" wrapText="1"/>
    </xf>
    <xf numFmtId="0" fontId="19" fillId="0" borderId="30" xfId="0" applyFont="1" applyBorder="1" applyAlignment="1">
      <alignment horizontal="left" textRotation="90" wrapText="1"/>
    </xf>
    <xf numFmtId="0" fontId="14" fillId="0" borderId="31" xfId="0" applyFont="1" applyBorder="1" applyAlignment="1">
      <alignment vertical="top" wrapText="1"/>
    </xf>
    <xf numFmtId="43" fontId="14" fillId="0" borderId="31" xfId="1" applyFont="1" applyBorder="1" applyAlignment="1">
      <alignment vertical="top" wrapText="1"/>
    </xf>
    <xf numFmtId="10" fontId="14" fillId="0" borderId="31" xfId="2" applyNumberFormat="1" applyFont="1" applyBorder="1" applyAlignment="1">
      <alignment vertical="top" wrapText="1"/>
    </xf>
    <xf numFmtId="43" fontId="15" fillId="0" borderId="0" xfId="0" applyNumberFormat="1" applyFont="1"/>
    <xf numFmtId="0" fontId="19" fillId="0" borderId="31" xfId="0" applyFont="1" applyBorder="1" applyAlignment="1">
      <alignment vertical="top" wrapText="1"/>
    </xf>
    <xf numFmtId="43" fontId="19" fillId="0" borderId="31" xfId="1" applyFont="1" applyBorder="1" applyAlignment="1">
      <alignment vertical="top" wrapText="1"/>
    </xf>
    <xf numFmtId="10" fontId="19" fillId="0" borderId="31" xfId="2" applyNumberFormat="1" applyFont="1" applyBorder="1" applyAlignment="1">
      <alignment vertical="top" wrapText="1"/>
    </xf>
    <xf numFmtId="0" fontId="15" fillId="0" borderId="0" xfId="0" applyFont="1" applyBorder="1"/>
    <xf numFmtId="0" fontId="19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right" vertical="top" wrapText="1"/>
    </xf>
    <xf numFmtId="0" fontId="0" fillId="0" borderId="0" xfId="0" applyBorder="1" applyAlignment="1">
      <alignment vertical="top" wrapText="1"/>
    </xf>
    <xf numFmtId="0" fontId="14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right" vertical="top" wrapText="1"/>
    </xf>
    <xf numFmtId="0" fontId="26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0" fontId="28" fillId="0" borderId="0" xfId="0" applyFont="1" applyBorder="1" applyAlignment="1">
      <alignment horizontal="right" vertical="top" wrapText="1"/>
    </xf>
    <xf numFmtId="0" fontId="29" fillId="0" borderId="0" xfId="0" applyFont="1"/>
    <xf numFmtId="0" fontId="29" fillId="0" borderId="31" xfId="0" applyFont="1" applyBorder="1" applyAlignment="1">
      <alignment vertical="top" wrapText="1"/>
    </xf>
    <xf numFmtId="0" fontId="20" fillId="0" borderId="31" xfId="0" applyFont="1" applyBorder="1" applyAlignment="1">
      <alignment vertical="top" wrapText="1"/>
    </xf>
    <xf numFmtId="43" fontId="20" fillId="0" borderId="31" xfId="0" applyNumberFormat="1" applyFont="1" applyBorder="1" applyAlignment="1">
      <alignment vertical="top" wrapText="1"/>
    </xf>
    <xf numFmtId="43" fontId="20" fillId="0" borderId="31" xfId="1" applyFont="1" applyBorder="1"/>
    <xf numFmtId="43" fontId="29" fillId="0" borderId="31" xfId="0" applyNumberFormat="1" applyFont="1" applyBorder="1"/>
    <xf numFmtId="10" fontId="20" fillId="0" borderId="31" xfId="2" applyNumberFormat="1" applyFont="1" applyBorder="1" applyAlignment="1">
      <alignment vertical="top" wrapText="1"/>
    </xf>
    <xf numFmtId="43" fontId="29" fillId="0" borderId="0" xfId="0" applyNumberFormat="1" applyFont="1"/>
    <xf numFmtId="43" fontId="29" fillId="0" borderId="31" xfId="1" applyFont="1" applyBorder="1" applyAlignment="1">
      <alignment vertical="top" wrapText="1"/>
    </xf>
    <xf numFmtId="43" fontId="29" fillId="0" borderId="31" xfId="1" applyFont="1" applyBorder="1" applyAlignment="1">
      <alignment horizontal="right" vertical="top" wrapText="1"/>
    </xf>
    <xf numFmtId="43" fontId="29" fillId="0" borderId="31" xfId="1" applyFont="1" applyBorder="1"/>
    <xf numFmtId="43" fontId="29" fillId="0" borderId="0" xfId="1" applyFont="1"/>
    <xf numFmtId="0" fontId="31" fillId="0" borderId="31" xfId="3" applyFont="1" applyBorder="1"/>
    <xf numFmtId="43" fontId="29" fillId="0" borderId="31" xfId="1" applyFont="1" applyBorder="1" applyAlignment="1">
      <alignment horizontal="right"/>
    </xf>
    <xf numFmtId="43" fontId="29" fillId="2" borderId="31" xfId="1" applyFont="1" applyFill="1" applyBorder="1"/>
    <xf numFmtId="43" fontId="20" fillId="0" borderId="31" xfId="1" applyFont="1" applyBorder="1" applyAlignment="1">
      <alignment vertical="top" wrapText="1"/>
    </xf>
    <xf numFmtId="43" fontId="29" fillId="2" borderId="31" xfId="1" applyFont="1" applyFill="1" applyBorder="1" applyAlignment="1">
      <alignment vertical="top" wrapText="1"/>
    </xf>
    <xf numFmtId="43" fontId="29" fillId="0" borderId="32" xfId="1" applyFont="1" applyBorder="1" applyAlignment="1"/>
    <xf numFmtId="43" fontId="29" fillId="0" borderId="33" xfId="1" applyFont="1" applyBorder="1" applyAlignment="1"/>
    <xf numFmtId="43" fontId="29" fillId="0" borderId="35" xfId="1" applyFont="1" applyBorder="1" applyAlignment="1"/>
    <xf numFmtId="43" fontId="29" fillId="0" borderId="36" xfId="1" applyFont="1" applyBorder="1" applyAlignment="1"/>
    <xf numFmtId="0" fontId="29" fillId="0" borderId="31" xfId="0" applyFont="1" applyBorder="1"/>
    <xf numFmtId="0" fontId="29" fillId="0" borderId="0" xfId="0" applyFont="1" applyBorder="1" applyAlignment="1">
      <alignment vertical="top" wrapText="1"/>
    </xf>
    <xf numFmtId="2" fontId="29" fillId="0" borderId="31" xfId="0" applyNumberFormat="1" applyFont="1" applyBorder="1"/>
    <xf numFmtId="0" fontId="20" fillId="0" borderId="31" xfId="0" applyFont="1" applyBorder="1" applyAlignment="1">
      <alignment horizontal="right"/>
    </xf>
    <xf numFmtId="0" fontId="20" fillId="0" borderId="31" xfId="0" applyFont="1" applyBorder="1" applyAlignment="1">
      <alignment wrapText="1"/>
    </xf>
    <xf numFmtId="43" fontId="32" fillId="0" borderId="31" xfId="1" applyFont="1" applyBorder="1"/>
    <xf numFmtId="0" fontId="33" fillId="0" borderId="31" xfId="0" applyFont="1" applyBorder="1" applyAlignment="1">
      <alignment horizontal="right"/>
    </xf>
    <xf numFmtId="0" fontId="29" fillId="0" borderId="31" xfId="0" applyFont="1" applyBorder="1" applyAlignment="1">
      <alignment wrapText="1"/>
    </xf>
    <xf numFmtId="43" fontId="33" fillId="4" borderId="31" xfId="1" applyFont="1" applyFill="1" applyBorder="1"/>
    <xf numFmtId="43" fontId="31" fillId="0" borderId="31" xfId="1" applyFont="1" applyBorder="1"/>
    <xf numFmtId="43" fontId="33" fillId="0" borderId="31" xfId="1" applyFont="1" applyBorder="1"/>
    <xf numFmtId="0" fontId="33" fillId="0" borderId="0" xfId="0" applyFont="1" applyBorder="1" applyAlignment="1">
      <alignment horizontal="right"/>
    </xf>
    <xf numFmtId="43" fontId="33" fillId="0" borderId="0" xfId="1" applyFont="1" applyBorder="1"/>
    <xf numFmtId="0" fontId="33" fillId="0" borderId="31" xfId="0" applyFont="1" applyBorder="1"/>
    <xf numFmtId="43" fontId="32" fillId="0" borderId="31" xfId="0" applyNumberFormat="1" applyFont="1" applyBorder="1"/>
    <xf numFmtId="0" fontId="33" fillId="0" borderId="0" xfId="0" applyFont="1" applyBorder="1"/>
    <xf numFmtId="0" fontId="32" fillId="0" borderId="31" xfId="0" applyFont="1" applyBorder="1"/>
    <xf numFmtId="43" fontId="32" fillId="2" borderId="31" xfId="1" applyFont="1" applyFill="1" applyBorder="1"/>
    <xf numFmtId="0" fontId="33" fillId="0" borderId="0" xfId="0" applyFont="1"/>
    <xf numFmtId="0" fontId="13" fillId="0" borderId="38" xfId="3" applyFont="1" applyBorder="1"/>
    <xf numFmtId="0" fontId="29" fillId="0" borderId="0" xfId="0" applyFont="1" applyAlignment="1">
      <alignment wrapText="1"/>
    </xf>
    <xf numFmtId="0" fontId="29" fillId="0" borderId="39" xfId="0" applyFont="1" applyBorder="1"/>
    <xf numFmtId="0" fontId="29" fillId="0" borderId="31" xfId="0" applyFont="1" applyBorder="1" applyAlignment="1">
      <alignment horizontal="right"/>
    </xf>
    <xf numFmtId="43" fontId="33" fillId="0" borderId="31" xfId="0" applyNumberFormat="1" applyFont="1" applyBorder="1"/>
    <xf numFmtId="43" fontId="29" fillId="0" borderId="25" xfId="1" applyFont="1" applyBorder="1"/>
    <xf numFmtId="0" fontId="29" fillId="0" borderId="0" xfId="0" applyFont="1" applyBorder="1" applyAlignment="1">
      <alignment wrapText="1"/>
    </xf>
    <xf numFmtId="43" fontId="33" fillId="4" borderId="0" xfId="1" applyFont="1" applyFill="1" applyBorder="1"/>
    <xf numFmtId="0" fontId="29" fillId="0" borderId="30" xfId="0" applyFont="1" applyBorder="1"/>
    <xf numFmtId="43" fontId="31" fillId="2" borderId="31" xfId="1" applyFont="1" applyFill="1" applyBorder="1"/>
    <xf numFmtId="43" fontId="31" fillId="2" borderId="25" xfId="1" applyFont="1" applyFill="1" applyBorder="1"/>
    <xf numFmtId="43" fontId="20" fillId="0" borderId="25" xfId="1" applyFont="1" applyBorder="1"/>
    <xf numFmtId="9" fontId="29" fillId="0" borderId="31" xfId="2" applyFont="1" applyBorder="1"/>
    <xf numFmtId="0" fontId="29" fillId="0" borderId="25" xfId="0" applyFont="1" applyBorder="1"/>
    <xf numFmtId="43" fontId="33" fillId="0" borderId="25" xfId="1" applyFont="1" applyBorder="1"/>
    <xf numFmtId="43" fontId="20" fillId="0" borderId="31" xfId="0" applyNumberFormat="1" applyFont="1" applyBorder="1"/>
    <xf numFmtId="2" fontId="20" fillId="0" borderId="31" xfId="0" applyNumberFormat="1" applyFont="1" applyBorder="1"/>
    <xf numFmtId="43" fontId="29" fillId="0" borderId="0" xfId="1" applyFont="1" applyBorder="1"/>
    <xf numFmtId="0" fontId="14" fillId="0" borderId="0" xfId="0" applyFont="1" applyAlignment="1">
      <alignment horizontal="center"/>
    </xf>
    <xf numFmtId="0" fontId="34" fillId="5" borderId="0" xfId="0" applyFont="1" applyFill="1" applyAlignment="1">
      <alignment horizontal="center"/>
    </xf>
    <xf numFmtId="0" fontId="35" fillId="5" borderId="0" xfId="0" applyFont="1" applyFill="1" applyAlignment="1">
      <alignment horizontal="center"/>
    </xf>
    <xf numFmtId="0" fontId="14" fillId="0" borderId="0" xfId="0" applyFont="1" applyBorder="1"/>
    <xf numFmtId="0" fontId="35" fillId="0" borderId="20" xfId="0" applyFont="1" applyBorder="1" applyAlignment="1">
      <alignment horizontal="center"/>
    </xf>
    <xf numFmtId="0" fontId="35" fillId="0" borderId="21" xfId="0" applyFont="1" applyBorder="1"/>
    <xf numFmtId="0" fontId="35" fillId="0" borderId="21" xfId="0" applyFont="1" applyBorder="1" applyAlignment="1">
      <alignment horizontal="center"/>
    </xf>
    <xf numFmtId="0" fontId="34" fillId="4" borderId="21" xfId="0" applyFont="1" applyFill="1" applyBorder="1" applyAlignment="1">
      <alignment horizontal="center"/>
    </xf>
    <xf numFmtId="0" fontId="14" fillId="6" borderId="0" xfId="0" applyFont="1" applyFill="1"/>
    <xf numFmtId="0" fontId="35" fillId="0" borderId="31" xfId="0" applyFont="1" applyBorder="1" applyAlignment="1">
      <alignment horizontal="center"/>
    </xf>
    <xf numFmtId="43" fontId="35" fillId="0" borderId="21" xfId="0" applyNumberFormat="1" applyFont="1" applyBorder="1" applyAlignment="1">
      <alignment horizontal="center"/>
    </xf>
    <xf numFmtId="2" fontId="14" fillId="0" borderId="31" xfId="0" applyNumberFormat="1" applyFont="1" applyBorder="1"/>
    <xf numFmtId="0" fontId="35" fillId="0" borderId="48" xfId="0" applyFont="1" applyBorder="1" applyAlignment="1">
      <alignment horizontal="center"/>
    </xf>
    <xf numFmtId="43" fontId="35" fillId="0" borderId="31" xfId="1" applyFont="1" applyBorder="1" applyAlignment="1">
      <alignment horizontal="center"/>
    </xf>
    <xf numFmtId="0" fontId="14" fillId="0" borderId="31" xfId="0" applyFont="1" applyBorder="1"/>
    <xf numFmtId="43" fontId="35" fillId="4" borderId="31" xfId="1" applyFont="1" applyFill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43" fontId="14" fillId="0" borderId="31" xfId="0" applyNumberFormat="1" applyFont="1" applyBorder="1"/>
    <xf numFmtId="43" fontId="14" fillId="0" borderId="31" xfId="0" applyNumberFormat="1" applyFont="1" applyBorder="1" applyAlignment="1">
      <alignment horizontal="center"/>
    </xf>
    <xf numFmtId="43" fontId="35" fillId="0" borderId="0" xfId="1" applyFont="1" applyBorder="1" applyAlignment="1">
      <alignment horizontal="center"/>
    </xf>
    <xf numFmtId="0" fontId="34" fillId="5" borderId="0" xfId="0" applyFont="1" applyFill="1" applyAlignment="1">
      <alignment horizontal="right"/>
    </xf>
    <xf numFmtId="0" fontId="35" fillId="0" borderId="20" xfId="0" applyFont="1" applyBorder="1"/>
    <xf numFmtId="0" fontId="35" fillId="0" borderId="40" xfId="0" applyFont="1" applyBorder="1"/>
    <xf numFmtId="0" fontId="34" fillId="4" borderId="21" xfId="0" applyFont="1" applyFill="1" applyBorder="1"/>
    <xf numFmtId="0" fontId="35" fillId="4" borderId="40" xfId="0" applyFont="1" applyFill="1" applyBorder="1"/>
    <xf numFmtId="0" fontId="34" fillId="5" borderId="54" xfId="0" applyFont="1" applyFill="1" applyBorder="1" applyAlignment="1">
      <alignment horizontal="center" wrapText="1"/>
    </xf>
    <xf numFmtId="0" fontId="34" fillId="0" borderId="40" xfId="0" applyFont="1" applyBorder="1" applyAlignment="1">
      <alignment wrapText="1"/>
    </xf>
    <xf numFmtId="43" fontId="34" fillId="0" borderId="40" xfId="0" applyNumberFormat="1" applyFont="1" applyBorder="1"/>
    <xf numFmtId="10" fontId="34" fillId="0" borderId="40" xfId="0" applyNumberFormat="1" applyFont="1" applyBorder="1"/>
    <xf numFmtId="0" fontId="14" fillId="0" borderId="0" xfId="0" applyFont="1" applyAlignment="1">
      <alignment wrapText="1"/>
    </xf>
    <xf numFmtId="0" fontId="19" fillId="0" borderId="51" xfId="0" applyFont="1" applyBorder="1" applyAlignment="1">
      <alignment horizontal="right"/>
    </xf>
    <xf numFmtId="0" fontId="19" fillId="0" borderId="40" xfId="0" applyFont="1" applyBorder="1" applyAlignment="1">
      <alignment wrapText="1"/>
    </xf>
    <xf numFmtId="43" fontId="34" fillId="0" borderId="40" xfId="1" applyFont="1" applyBorder="1"/>
    <xf numFmtId="10" fontId="34" fillId="0" borderId="40" xfId="2" applyNumberFormat="1" applyFont="1" applyBorder="1"/>
    <xf numFmtId="0" fontId="35" fillId="0" borderId="48" xfId="0" applyFont="1" applyBorder="1" applyAlignment="1">
      <alignment horizontal="right"/>
    </xf>
    <xf numFmtId="0" fontId="14" fillId="0" borderId="47" xfId="0" applyFont="1" applyBorder="1" applyAlignment="1">
      <alignment wrapText="1"/>
    </xf>
    <xf numFmtId="43" fontId="35" fillId="4" borderId="47" xfId="1" applyFont="1" applyFill="1" applyBorder="1"/>
    <xf numFmtId="10" fontId="35" fillId="0" borderId="47" xfId="2" applyNumberFormat="1" applyFont="1" applyBorder="1"/>
    <xf numFmtId="43" fontId="35" fillId="0" borderId="47" xfId="1" applyFont="1" applyBorder="1"/>
    <xf numFmtId="0" fontId="34" fillId="0" borderId="40" xfId="0" applyFont="1" applyBorder="1"/>
    <xf numFmtId="0" fontId="14" fillId="0" borderId="55" xfId="0" applyFont="1" applyBorder="1" applyAlignment="1">
      <alignment vertical="top" wrapText="1"/>
    </xf>
    <xf numFmtId="0" fontId="14" fillId="0" borderId="44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 indent="5"/>
    </xf>
    <xf numFmtId="0" fontId="14" fillId="0" borderId="51" xfId="0" applyFont="1" applyBorder="1" applyAlignment="1">
      <alignment vertical="top" wrapText="1"/>
    </xf>
    <xf numFmtId="0" fontId="14" fillId="0" borderId="56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43" fontId="13" fillId="0" borderId="58" xfId="1" applyFont="1" applyBorder="1" applyAlignment="1">
      <alignment vertical="top" wrapText="1"/>
    </xf>
    <xf numFmtId="43" fontId="14" fillId="0" borderId="59" xfId="1" applyFont="1" applyBorder="1" applyAlignment="1">
      <alignment vertical="top" wrapText="1"/>
    </xf>
    <xf numFmtId="10" fontId="14" fillId="0" borderId="51" xfId="2" applyNumberFormat="1" applyFont="1" applyBorder="1" applyAlignment="1">
      <alignment vertical="top" wrapText="1"/>
    </xf>
    <xf numFmtId="43" fontId="14" fillId="0" borderId="0" xfId="1" applyFont="1" applyBorder="1"/>
    <xf numFmtId="0" fontId="14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43" fontId="14" fillId="0" borderId="0" xfId="0" applyNumberFormat="1" applyFont="1" applyBorder="1"/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right" vertical="top" wrapText="1"/>
    </xf>
    <xf numFmtId="0" fontId="24" fillId="0" borderId="0" xfId="0" applyFont="1" applyBorder="1" applyAlignment="1">
      <alignment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textRotation="90" wrapText="1"/>
    </xf>
    <xf numFmtId="0" fontId="14" fillId="0" borderId="28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left" textRotation="90" wrapText="1"/>
    </xf>
    <xf numFmtId="0" fontId="14" fillId="0" borderId="28" xfId="0" applyFont="1" applyBorder="1" applyAlignment="1">
      <alignment horizontal="left" textRotation="90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29" fillId="0" borderId="36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32" xfId="0" applyFont="1" applyBorder="1" applyAlignment="1">
      <alignment horizontal="center" vertical="top" wrapText="1"/>
    </xf>
    <xf numFmtId="0" fontId="29" fillId="0" borderId="33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top" wrapText="1"/>
    </xf>
    <xf numFmtId="0" fontId="29" fillId="0" borderId="36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33" fillId="0" borderId="0" xfId="0" applyFont="1" applyBorder="1"/>
    <xf numFmtId="0" fontId="33" fillId="0" borderId="0" xfId="0" applyFont="1"/>
    <xf numFmtId="0" fontId="29" fillId="0" borderId="0" xfId="0" applyFont="1" applyBorder="1" applyAlignment="1">
      <alignment horizontal="center" wrapText="1"/>
    </xf>
    <xf numFmtId="0" fontId="29" fillId="0" borderId="0" xfId="0" applyFont="1" applyBorder="1"/>
    <xf numFmtId="0" fontId="29" fillId="0" borderId="0" xfId="0" applyFont="1"/>
    <xf numFmtId="0" fontId="14" fillId="2" borderId="31" xfId="0" applyFont="1" applyFill="1" applyBorder="1" applyAlignment="1">
      <alignment wrapText="1"/>
    </xf>
    <xf numFmtId="43" fontId="34" fillId="0" borderId="31" xfId="1" applyFont="1" applyBorder="1" applyAlignment="1">
      <alignment horizontal="center"/>
    </xf>
    <xf numFmtId="2" fontId="14" fillId="0" borderId="30" xfId="0" applyNumberFormat="1" applyFont="1" applyBorder="1"/>
    <xf numFmtId="2" fontId="14" fillId="0" borderId="39" xfId="0" applyNumberFormat="1" applyFont="1" applyBorder="1"/>
    <xf numFmtId="0" fontId="14" fillId="2" borderId="20" xfId="0" applyFont="1" applyFill="1" applyBorder="1" applyAlignment="1">
      <alignment horizontal="left" wrapText="1"/>
    </xf>
    <xf numFmtId="0" fontId="14" fillId="2" borderId="21" xfId="0" applyFont="1" applyFill="1" applyBorder="1" applyAlignment="1">
      <alignment horizontal="left" wrapText="1"/>
    </xf>
    <xf numFmtId="0" fontId="14" fillId="2" borderId="40" xfId="0" applyFont="1" applyFill="1" applyBorder="1" applyAlignment="1">
      <alignment horizontal="left" wrapText="1"/>
    </xf>
    <xf numFmtId="0" fontId="14" fillId="2" borderId="20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wrapText="1"/>
    </xf>
    <xf numFmtId="0" fontId="14" fillId="2" borderId="53" xfId="0" applyFont="1" applyFill="1" applyBorder="1" applyAlignment="1">
      <alignment wrapText="1"/>
    </xf>
    <xf numFmtId="0" fontId="14" fillId="2" borderId="18" xfId="0" applyFont="1" applyFill="1" applyBorder="1" applyAlignment="1">
      <alignment wrapText="1"/>
    </xf>
    <xf numFmtId="0" fontId="14" fillId="2" borderId="43" xfId="0" applyFont="1" applyFill="1" applyBorder="1" applyAlignment="1">
      <alignment wrapText="1"/>
    </xf>
    <xf numFmtId="0" fontId="14" fillId="2" borderId="25" xfId="0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left" wrapText="1"/>
    </xf>
    <xf numFmtId="0" fontId="14" fillId="2" borderId="27" xfId="0" applyFont="1" applyFill="1" applyBorder="1" applyAlignment="1">
      <alignment horizontal="left" wrapText="1"/>
    </xf>
    <xf numFmtId="0" fontId="34" fillId="5" borderId="44" xfId="0" applyFont="1" applyFill="1" applyBorder="1" applyAlignment="1">
      <alignment horizontal="center" wrapText="1"/>
    </xf>
    <xf numFmtId="0" fontId="34" fillId="5" borderId="48" xfId="0" applyFont="1" applyFill="1" applyBorder="1" applyAlignment="1">
      <alignment horizontal="center" wrapText="1"/>
    </xf>
    <xf numFmtId="0" fontId="34" fillId="5" borderId="46" xfId="0" applyFont="1" applyFill="1" applyBorder="1" applyAlignment="1">
      <alignment horizontal="center" wrapText="1"/>
    </xf>
    <xf numFmtId="0" fontId="34" fillId="5" borderId="12" xfId="0" applyFont="1" applyFill="1" applyBorder="1" applyAlignment="1">
      <alignment horizontal="center" wrapText="1"/>
    </xf>
    <xf numFmtId="0" fontId="34" fillId="5" borderId="47" xfId="0" applyFont="1" applyFill="1" applyBorder="1" applyAlignment="1">
      <alignment horizontal="center" wrapText="1"/>
    </xf>
    <xf numFmtId="0" fontId="34" fillId="0" borderId="18" xfId="0" applyFont="1" applyBorder="1" applyAlignment="1">
      <alignment horizontal="right"/>
    </xf>
    <xf numFmtId="0" fontId="34" fillId="0" borderId="43" xfId="0" applyFont="1" applyBorder="1" applyAlignment="1">
      <alignment horizontal="right"/>
    </xf>
    <xf numFmtId="0" fontId="14" fillId="0" borderId="31" xfId="0" applyFont="1" applyBorder="1" applyAlignment="1">
      <alignment wrapText="1"/>
    </xf>
    <xf numFmtId="0" fontId="19" fillId="0" borderId="44" xfId="0" applyFont="1" applyBorder="1" applyAlignment="1">
      <alignment horizontal="center" wrapText="1"/>
    </xf>
    <xf numFmtId="0" fontId="19" fillId="0" borderId="48" xfId="0" applyFont="1" applyBorder="1" applyAlignment="1">
      <alignment horizontal="center" wrapText="1"/>
    </xf>
    <xf numFmtId="0" fontId="19" fillId="0" borderId="49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5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4" fillId="0" borderId="0" xfId="0" applyFont="1"/>
    <xf numFmtId="0" fontId="34" fillId="5" borderId="0" xfId="0" applyFont="1" applyFill="1"/>
    <xf numFmtId="0" fontId="14" fillId="0" borderId="12" xfId="0" applyFont="1" applyBorder="1"/>
    <xf numFmtId="0" fontId="35" fillId="0" borderId="21" xfId="0" applyFont="1" applyBorder="1"/>
    <xf numFmtId="0" fontId="35" fillId="0" borderId="40" xfId="0" applyFont="1" applyBorder="1"/>
    <xf numFmtId="0" fontId="34" fillId="4" borderId="21" xfId="0" applyFont="1" applyFill="1" applyBorder="1" applyAlignment="1">
      <alignment horizontal="center"/>
    </xf>
    <xf numFmtId="0" fontId="34" fillId="4" borderId="40" xfId="0" applyFont="1" applyFill="1" applyBorder="1" applyAlignment="1">
      <alignment horizontal="center"/>
    </xf>
    <xf numFmtId="0" fontId="34" fillId="5" borderId="41" xfId="0" applyFont="1" applyFill="1" applyBorder="1" applyAlignment="1">
      <alignment horizontal="center"/>
    </xf>
    <xf numFmtId="0" fontId="34" fillId="5" borderId="45" xfId="0" applyFont="1" applyFill="1" applyBorder="1" applyAlignment="1">
      <alignment horizontal="center"/>
    </xf>
    <xf numFmtId="0" fontId="34" fillId="5" borderId="42" xfId="0" applyFont="1" applyFill="1" applyBorder="1" applyAlignment="1">
      <alignment horizontal="center" wrapText="1"/>
    </xf>
    <xf numFmtId="0" fontId="34" fillId="5" borderId="18" xfId="0" applyFont="1" applyFill="1" applyBorder="1" applyAlignment="1">
      <alignment horizontal="center" wrapText="1"/>
    </xf>
    <xf numFmtId="0" fontId="34" fillId="5" borderId="43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wrapText="1"/>
    </xf>
    <xf numFmtId="0" fontId="34" fillId="5" borderId="52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top" wrapText="1"/>
    </xf>
    <xf numFmtId="0" fontId="34" fillId="5" borderId="12" xfId="0" applyFont="1" applyFill="1" applyBorder="1"/>
    <xf numFmtId="0" fontId="34" fillId="5" borderId="44" xfId="0" applyFont="1" applyFill="1" applyBorder="1" applyAlignment="1">
      <alignment horizontal="center"/>
    </xf>
    <xf numFmtId="0" fontId="34" fillId="5" borderId="48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64" fontId="1" fillId="2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8" fillId="2" borderId="4" xfId="0" applyFont="1" applyFill="1" applyBorder="1" applyAlignment="1" applyProtection="1">
      <alignment horizontal="left" vertical="top" wrapText="1" readingOrder="1"/>
      <protection locked="0"/>
    </xf>
    <xf numFmtId="0" fontId="8" fillId="2" borderId="0" xfId="0" applyFont="1" applyFill="1" applyBorder="1" applyAlignment="1" applyProtection="1">
      <alignment horizontal="left" vertical="top" wrapText="1" readingOrder="1"/>
      <protection locked="0"/>
    </xf>
    <xf numFmtId="0" fontId="2" fillId="2" borderId="0" xfId="0" applyFont="1" applyFill="1" applyAlignment="1" applyProtection="1">
      <alignment horizontal="left" wrapText="1" readingOrder="1"/>
      <protection locked="0"/>
    </xf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164" fontId="1" fillId="3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2" borderId="9" xfId="0" applyFont="1" applyFill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 readingOrder="1"/>
      <protection locked="0"/>
    </xf>
    <xf numFmtId="0" fontId="6" fillId="2" borderId="11" xfId="0" applyFont="1" applyFill="1" applyBorder="1" applyAlignment="1" applyProtection="1">
      <alignment horizontal="left" vertical="top" wrapText="1" readingOrder="1"/>
      <protection locked="0"/>
    </xf>
    <xf numFmtId="0" fontId="1" fillId="2" borderId="10" xfId="0" applyFont="1" applyFill="1" applyBorder="1" applyAlignment="1" applyProtection="1">
      <alignment horizontal="left" vertical="top" wrapText="1" readingOrder="1"/>
      <protection locked="0"/>
    </xf>
    <xf numFmtId="0" fontId="7" fillId="2" borderId="0" xfId="0" applyFont="1" applyFill="1" applyAlignment="1" applyProtection="1">
      <alignment horizontal="left" wrapText="1" readingOrder="1"/>
      <protection locked="0"/>
    </xf>
    <xf numFmtId="0" fontId="10" fillId="2" borderId="4" xfId="0" applyFont="1" applyFill="1" applyBorder="1" applyAlignment="1" applyProtection="1">
      <alignment horizontal="left" vertical="top" wrapText="1" readingOrder="1"/>
      <protection locked="0"/>
    </xf>
    <xf numFmtId="0" fontId="10" fillId="2" borderId="0" xfId="0" applyFont="1" applyFill="1" applyBorder="1" applyAlignment="1" applyProtection="1">
      <alignment horizontal="left" vertical="top" wrapText="1" readingOrder="1"/>
      <protection locked="0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10</xdr:col>
      <xdr:colOff>580733</xdr:colOff>
      <xdr:row>49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00"/>
          <a:ext cx="6676732" cy="92297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51</xdr:row>
      <xdr:rowOff>133287</xdr:rowOff>
    </xdr:from>
    <xdr:to>
      <xdr:col>10</xdr:col>
      <xdr:colOff>581025</xdr:colOff>
      <xdr:row>98</xdr:row>
      <xdr:rowOff>152401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848787"/>
          <a:ext cx="6648450" cy="89726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102</xdr:row>
      <xdr:rowOff>95250</xdr:rowOff>
    </xdr:from>
    <xdr:to>
      <xdr:col>10</xdr:col>
      <xdr:colOff>529913</xdr:colOff>
      <xdr:row>151</xdr:row>
      <xdr:rowOff>104774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526250"/>
          <a:ext cx="6625912" cy="934402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154</xdr:row>
      <xdr:rowOff>180975</xdr:rowOff>
    </xdr:from>
    <xdr:to>
      <xdr:col>11</xdr:col>
      <xdr:colOff>30490</xdr:colOff>
      <xdr:row>202</xdr:row>
      <xdr:rowOff>171449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9517975"/>
          <a:ext cx="6631315" cy="913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0</xdr:rowOff>
    </xdr:from>
    <xdr:to>
      <xdr:col>12</xdr:col>
      <xdr:colOff>457200</xdr:colOff>
      <xdr:row>64</xdr:row>
      <xdr:rowOff>179066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0"/>
          <a:ext cx="7162801" cy="1237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3" workbookViewId="0">
      <selection activeCell="A155" sqref="A15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O51" sqref="O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10" workbookViewId="0">
      <selection activeCell="C22" sqref="C22"/>
    </sheetView>
  </sheetViews>
  <sheetFormatPr defaultRowHeight="15.75" x14ac:dyDescent="0.25"/>
  <cols>
    <col min="1" max="1" width="8.85546875" style="34" customWidth="1"/>
    <col min="2" max="2" width="25.140625" style="34" customWidth="1"/>
    <col min="3" max="3" width="21" style="34" customWidth="1"/>
    <col min="4" max="4" width="20.5703125" style="34" customWidth="1"/>
    <col min="5" max="5" width="20.7109375" style="34" customWidth="1"/>
    <col min="6" max="7" width="22.85546875" style="34" customWidth="1"/>
    <col min="8" max="8" width="16.28515625" style="34" customWidth="1"/>
    <col min="9" max="9" width="15.5703125" style="34" customWidth="1"/>
    <col min="10" max="10" width="15.42578125" style="34" bestFit="1" customWidth="1"/>
    <col min="11" max="16384" width="9.140625" style="34"/>
  </cols>
  <sheetData>
    <row r="1" spans="1:8" x14ac:dyDescent="0.25">
      <c r="A1" s="32" t="s">
        <v>441</v>
      </c>
      <c r="B1" s="33"/>
      <c r="C1" s="33"/>
      <c r="D1" s="33"/>
      <c r="E1" s="33"/>
      <c r="F1" s="33"/>
      <c r="G1" s="33"/>
      <c r="H1" s="33"/>
    </row>
    <row r="2" spans="1:8" x14ac:dyDescent="0.25">
      <c r="A2" s="32" t="s">
        <v>442</v>
      </c>
      <c r="B2" s="33"/>
      <c r="C2" s="33"/>
      <c r="D2" s="33"/>
      <c r="E2" s="33"/>
      <c r="F2" s="33"/>
      <c r="G2" s="33"/>
      <c r="H2" s="33"/>
    </row>
    <row r="3" spans="1:8" ht="16.5" thickBot="1" x14ac:dyDescent="0.3">
      <c r="A3" s="32" t="s">
        <v>443</v>
      </c>
      <c r="B3" s="33"/>
      <c r="C3" s="33"/>
      <c r="D3" s="33"/>
      <c r="E3" s="33"/>
      <c r="F3" s="33"/>
      <c r="G3" s="33"/>
      <c r="H3" s="33"/>
    </row>
    <row r="4" spans="1:8" ht="48" thickBot="1" x14ac:dyDescent="0.3">
      <c r="A4" s="35" t="s">
        <v>444</v>
      </c>
      <c r="B4" s="36" t="s">
        <v>445</v>
      </c>
      <c r="C4" s="185" t="s">
        <v>446</v>
      </c>
      <c r="D4" s="186"/>
      <c r="E4" s="187" t="s">
        <v>447</v>
      </c>
      <c r="F4" s="188"/>
      <c r="G4" s="37"/>
      <c r="H4" s="33"/>
    </row>
    <row r="5" spans="1:8" ht="16.5" thickBot="1" x14ac:dyDescent="0.3">
      <c r="A5" s="189" t="s">
        <v>448</v>
      </c>
      <c r="B5" s="190"/>
      <c r="C5" s="190"/>
      <c r="D5" s="190"/>
      <c r="E5" s="190"/>
      <c r="F5" s="190"/>
      <c r="G5" s="190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x14ac:dyDescent="0.25">
      <c r="A7" s="33"/>
      <c r="B7" s="33"/>
      <c r="C7" s="33"/>
      <c r="D7" s="33"/>
      <c r="E7" s="33"/>
      <c r="F7" s="33"/>
      <c r="G7" s="33"/>
      <c r="H7" s="33"/>
    </row>
    <row r="8" spans="1:8" x14ac:dyDescent="0.25">
      <c r="A8" s="33"/>
      <c r="B8" s="33"/>
      <c r="C8" s="33"/>
      <c r="D8" s="33"/>
      <c r="E8" s="33"/>
      <c r="F8" s="33"/>
      <c r="G8" s="33"/>
      <c r="H8" s="33"/>
    </row>
    <row r="9" spans="1:8" ht="18.75" x14ac:dyDescent="0.3">
      <c r="A9" s="38" t="s">
        <v>449</v>
      </c>
      <c r="B9" s="33"/>
      <c r="C9" s="33"/>
      <c r="D9" s="33"/>
      <c r="E9" s="33"/>
      <c r="F9" s="33"/>
      <c r="G9" s="39"/>
      <c r="H9" s="33"/>
    </row>
    <row r="10" spans="1:8" ht="19.5" thickBot="1" x14ac:dyDescent="0.35">
      <c r="A10" s="38" t="s">
        <v>450</v>
      </c>
      <c r="B10" s="33"/>
      <c r="C10" s="33"/>
      <c r="D10" s="33"/>
      <c r="E10" s="33"/>
      <c r="F10" s="33"/>
      <c r="G10" s="33"/>
      <c r="H10" s="33"/>
    </row>
    <row r="11" spans="1:8" ht="16.5" thickBot="1" x14ac:dyDescent="0.3">
      <c r="A11" s="191" t="s">
        <v>444</v>
      </c>
      <c r="B11" s="193" t="s">
        <v>445</v>
      </c>
      <c r="C11" s="195" t="s">
        <v>451</v>
      </c>
      <c r="D11" s="196"/>
      <c r="E11" s="197"/>
      <c r="F11" s="198" t="s">
        <v>452</v>
      </c>
      <c r="G11" s="199"/>
      <c r="H11" s="200"/>
    </row>
    <row r="12" spans="1:8" ht="93.75" x14ac:dyDescent="0.25">
      <c r="A12" s="192"/>
      <c r="B12" s="194"/>
      <c r="C12" s="40" t="s">
        <v>453</v>
      </c>
      <c r="D12" s="41" t="s">
        <v>454</v>
      </c>
      <c r="E12" s="42" t="s">
        <v>455</v>
      </c>
      <c r="F12" s="43" t="s">
        <v>456</v>
      </c>
      <c r="G12" s="41" t="s">
        <v>457</v>
      </c>
      <c r="H12" s="42" t="s">
        <v>458</v>
      </c>
    </row>
    <row r="13" spans="1:8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4">
        <v>8</v>
      </c>
      <c r="H13" s="44">
        <v>10</v>
      </c>
    </row>
    <row r="14" spans="1:8" x14ac:dyDescent="0.25">
      <c r="A14" s="44">
        <v>11000</v>
      </c>
      <c r="B14" s="44" t="s">
        <v>459</v>
      </c>
      <c r="C14" s="45">
        <v>6130032</v>
      </c>
      <c r="D14" s="45">
        <v>4038628.8</v>
      </c>
      <c r="E14" s="45">
        <f>D14/C14*100</f>
        <v>65.882670759304347</v>
      </c>
      <c r="F14" s="45">
        <v>7261533.8899999997</v>
      </c>
      <c r="G14" s="45">
        <f>2864448.16+1597186.59+608290.19</f>
        <v>5069924.9399999995</v>
      </c>
      <c r="H14" s="46">
        <f t="shared" ref="H14:H19" si="0">G14/F14</f>
        <v>0.69818925543842636</v>
      </c>
    </row>
    <row r="15" spans="1:8" x14ac:dyDescent="0.25">
      <c r="A15" s="44">
        <v>13000</v>
      </c>
      <c r="B15" s="44" t="s">
        <v>460</v>
      </c>
      <c r="C15" s="45">
        <v>1619739</v>
      </c>
      <c r="D15" s="45">
        <v>782975.44</v>
      </c>
      <c r="E15" s="45">
        <f t="shared" ref="E15:E19" si="1">D15/C15*100</f>
        <v>48.339605331476243</v>
      </c>
      <c r="F15" s="45">
        <v>2312000</v>
      </c>
      <c r="G15" s="45">
        <f>369649.42+514479.8+72556.07</f>
        <v>956685.29</v>
      </c>
      <c r="H15" s="46">
        <f t="shared" si="0"/>
        <v>0.41379121539792391</v>
      </c>
    </row>
    <row r="16" spans="1:8" x14ac:dyDescent="0.25">
      <c r="A16" s="44">
        <v>13200</v>
      </c>
      <c r="B16" s="44" t="s">
        <v>461</v>
      </c>
      <c r="C16" s="45">
        <v>241000</v>
      </c>
      <c r="D16" s="45">
        <v>150249.21</v>
      </c>
      <c r="E16" s="45">
        <f t="shared" si="1"/>
        <v>62.344070539419086</v>
      </c>
      <c r="F16" s="45">
        <v>241000</v>
      </c>
      <c r="G16" s="45">
        <v>138959.09</v>
      </c>
      <c r="H16" s="46">
        <f t="shared" si="0"/>
        <v>0.57659373443983397</v>
      </c>
    </row>
    <row r="17" spans="1:13" ht="36" customHeight="1" x14ac:dyDescent="0.25">
      <c r="A17" s="44">
        <v>21000</v>
      </c>
      <c r="B17" s="44" t="s">
        <v>462</v>
      </c>
      <c r="C17" s="45">
        <v>140000</v>
      </c>
      <c r="D17" s="45">
        <v>97481</v>
      </c>
      <c r="E17" s="45">
        <f t="shared" si="1"/>
        <v>69.629285714285714</v>
      </c>
      <c r="F17" s="45">
        <v>140000</v>
      </c>
      <c r="G17" s="45">
        <v>100245.24</v>
      </c>
      <c r="H17" s="46">
        <f t="shared" si="0"/>
        <v>0.7160374285714286</v>
      </c>
      <c r="J17" s="29"/>
    </row>
    <row r="18" spans="1:13" ht="36" customHeight="1" x14ac:dyDescent="0.25">
      <c r="A18" s="44">
        <v>30000</v>
      </c>
      <c r="B18" s="44" t="s">
        <v>463</v>
      </c>
      <c r="C18" s="45">
        <v>77988</v>
      </c>
      <c r="D18" s="45">
        <v>16481</v>
      </c>
      <c r="E18" s="45">
        <f t="shared" si="1"/>
        <v>21.13273837000564</v>
      </c>
      <c r="F18" s="45">
        <v>1486000</v>
      </c>
      <c r="G18" s="45">
        <v>23220</v>
      </c>
      <c r="H18" s="46">
        <f t="shared" si="0"/>
        <v>1.5625841184387618E-2</v>
      </c>
      <c r="J18" s="47"/>
    </row>
    <row r="19" spans="1:13" ht="36" customHeight="1" x14ac:dyDescent="0.25">
      <c r="A19" s="44"/>
      <c r="B19" s="48" t="s">
        <v>436</v>
      </c>
      <c r="C19" s="49">
        <f>SUM(C14:C18)</f>
        <v>8208759</v>
      </c>
      <c r="D19" s="49">
        <f>SUM(D14:D18)</f>
        <v>5085815.45</v>
      </c>
      <c r="E19" s="49">
        <f t="shared" si="1"/>
        <v>61.955960090922389</v>
      </c>
      <c r="F19" s="49">
        <f>SUM(F14:F18)</f>
        <v>11440533.890000001</v>
      </c>
      <c r="G19" s="49">
        <f>SUM(G14:G18)</f>
        <v>6289034.5599999996</v>
      </c>
      <c r="H19" s="50">
        <f t="shared" si="0"/>
        <v>0.54971512872289563</v>
      </c>
    </row>
    <row r="21" spans="1:13" x14ac:dyDescent="0.25">
      <c r="G21" s="29"/>
      <c r="I21" s="51"/>
      <c r="J21" s="51"/>
      <c r="K21" s="51"/>
      <c r="L21" s="51"/>
    </row>
    <row r="22" spans="1:13" x14ac:dyDescent="0.25">
      <c r="I22" s="51"/>
      <c r="J22" s="52"/>
      <c r="K22" s="52"/>
      <c r="L22" s="51"/>
    </row>
    <row r="23" spans="1:13" x14ac:dyDescent="0.25">
      <c r="I23" s="51"/>
      <c r="J23" s="52"/>
      <c r="K23" s="52"/>
      <c r="L23" s="51"/>
    </row>
    <row r="24" spans="1:13" x14ac:dyDescent="0.25">
      <c r="I24" s="51"/>
      <c r="J24" s="51"/>
      <c r="K24" s="51"/>
      <c r="L24" s="51"/>
    </row>
    <row r="25" spans="1:13" x14ac:dyDescent="0.25">
      <c r="I25" s="51"/>
      <c r="J25" s="51"/>
      <c r="K25" s="51"/>
      <c r="L25" s="51"/>
    </row>
    <row r="26" spans="1:13" x14ac:dyDescent="0.25">
      <c r="I26" s="51"/>
      <c r="J26" s="51"/>
      <c r="K26" s="51"/>
      <c r="L26" s="51"/>
    </row>
    <row r="29" spans="1:13" x14ac:dyDescent="0.25">
      <c r="C29" s="51"/>
      <c r="D29" s="51"/>
      <c r="E29" s="51"/>
      <c r="F29" s="51"/>
      <c r="G29" s="53"/>
      <c r="H29" s="53"/>
      <c r="I29" s="54"/>
      <c r="J29" s="51"/>
      <c r="K29" s="51"/>
      <c r="L29" s="51"/>
      <c r="M29" s="51"/>
    </row>
    <row r="30" spans="1:13" x14ac:dyDescent="0.25">
      <c r="C30" s="51"/>
      <c r="D30" s="51"/>
      <c r="E30" s="51"/>
      <c r="F30" s="51"/>
      <c r="G30" s="53"/>
      <c r="H30" s="53"/>
      <c r="I30" s="55"/>
      <c r="J30" s="51"/>
      <c r="K30" s="51"/>
      <c r="L30" s="51"/>
      <c r="M30" s="51"/>
    </row>
    <row r="31" spans="1:13" x14ac:dyDescent="0.25">
      <c r="C31" s="51"/>
      <c r="D31" s="51"/>
      <c r="E31" s="51"/>
      <c r="F31" s="51"/>
      <c r="G31" s="56"/>
      <c r="H31" s="56"/>
      <c r="I31" s="54"/>
      <c r="J31" s="57"/>
      <c r="K31" s="51"/>
      <c r="L31" s="51"/>
      <c r="M31" s="51"/>
    </row>
    <row r="32" spans="1:13" x14ac:dyDescent="0.25">
      <c r="C32" s="51"/>
      <c r="D32" s="51"/>
      <c r="E32" s="51"/>
      <c r="F32" s="51"/>
      <c r="G32" s="51"/>
      <c r="H32" s="57"/>
      <c r="I32" s="51"/>
      <c r="J32" s="57"/>
      <c r="K32" s="51"/>
      <c r="L32" s="51"/>
      <c r="M32" s="51"/>
    </row>
    <row r="33" spans="3:13" x14ac:dyDescent="0.25">
      <c r="C33" s="51"/>
      <c r="D33" s="51"/>
      <c r="E33" s="51"/>
      <c r="F33" s="51"/>
      <c r="G33" s="51"/>
      <c r="H33" s="57"/>
      <c r="I33" s="51"/>
      <c r="J33" s="30"/>
      <c r="K33" s="51"/>
      <c r="L33" s="51"/>
      <c r="M33" s="51"/>
    </row>
    <row r="34" spans="3:13" x14ac:dyDescent="0.25">
      <c r="C34" s="51"/>
      <c r="D34" s="51"/>
      <c r="E34" s="51"/>
      <c r="F34" s="51"/>
      <c r="G34" s="51"/>
      <c r="H34" s="57"/>
      <c r="I34" s="51"/>
      <c r="J34" s="57"/>
      <c r="K34" s="51"/>
      <c r="L34" s="51"/>
      <c r="M34" s="51"/>
    </row>
    <row r="35" spans="3:13" x14ac:dyDescent="0.25">
      <c r="C35" s="51"/>
      <c r="D35" s="51"/>
      <c r="E35" s="51"/>
      <c r="F35" s="51"/>
      <c r="G35" s="51"/>
      <c r="H35" s="52"/>
      <c r="I35" s="51"/>
      <c r="J35" s="52"/>
      <c r="K35" s="51"/>
      <c r="L35" s="51"/>
      <c r="M35" s="51"/>
    </row>
    <row r="36" spans="3:13" x14ac:dyDescent="0.25">
      <c r="C36" s="51"/>
      <c r="D36" s="51"/>
      <c r="E36" s="51"/>
      <c r="F36" s="51"/>
      <c r="G36" s="51"/>
      <c r="H36" s="52"/>
      <c r="I36" s="51"/>
      <c r="J36" s="52"/>
      <c r="K36" s="51"/>
      <c r="L36" s="51"/>
      <c r="M36" s="51"/>
    </row>
    <row r="37" spans="3:13" x14ac:dyDescent="0.25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x14ac:dyDescent="0.25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3:13" x14ac:dyDescent="0.25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3:13" x14ac:dyDescent="0.25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3:13" x14ac:dyDescent="0.25">
      <c r="C41" s="51"/>
      <c r="D41" s="51"/>
      <c r="E41" s="51"/>
      <c r="F41" s="51"/>
      <c r="G41" s="51"/>
      <c r="H41" s="57"/>
      <c r="I41" s="57"/>
      <c r="J41" s="30"/>
      <c r="K41" s="51"/>
      <c r="L41" s="51"/>
      <c r="M41" s="51"/>
    </row>
    <row r="42" spans="3:13" x14ac:dyDescent="0.25">
      <c r="C42" s="51"/>
      <c r="D42" s="51"/>
      <c r="E42" s="51"/>
      <c r="F42" s="51"/>
      <c r="G42" s="51"/>
      <c r="H42" s="57"/>
      <c r="I42" s="57"/>
      <c r="J42" s="30"/>
      <c r="K42" s="51"/>
      <c r="L42" s="51"/>
      <c r="M42" s="51"/>
    </row>
    <row r="43" spans="3:13" x14ac:dyDescent="0.25">
      <c r="C43" s="51"/>
      <c r="D43" s="51"/>
      <c r="E43" s="51"/>
      <c r="F43" s="51"/>
      <c r="G43" s="51"/>
      <c r="H43" s="57"/>
      <c r="I43" s="57"/>
      <c r="J43" s="30"/>
      <c r="K43" s="51"/>
      <c r="L43" s="51"/>
      <c r="M43" s="51"/>
    </row>
    <row r="44" spans="3:13" x14ac:dyDescent="0.25">
      <c r="C44" s="51"/>
      <c r="D44" s="51"/>
      <c r="E44" s="51"/>
      <c r="F44" s="51"/>
      <c r="G44" s="51"/>
      <c r="H44" s="57"/>
      <c r="I44" s="57"/>
      <c r="J44" s="30"/>
      <c r="K44" s="51"/>
      <c r="L44" s="51"/>
      <c r="M44" s="51"/>
    </row>
    <row r="45" spans="3:13" x14ac:dyDescent="0.25">
      <c r="C45" s="51"/>
      <c r="D45" s="55"/>
      <c r="E45" s="58"/>
      <c r="F45" s="58"/>
      <c r="G45" s="59"/>
      <c r="H45" s="201"/>
      <c r="I45" s="57"/>
      <c r="J45" s="30"/>
      <c r="K45" s="51"/>
      <c r="L45" s="51"/>
      <c r="M45" s="51"/>
    </row>
    <row r="46" spans="3:13" x14ac:dyDescent="0.25">
      <c r="C46" s="51"/>
      <c r="D46" s="55"/>
      <c r="E46" s="58"/>
      <c r="F46" s="58"/>
      <c r="G46" s="59"/>
      <c r="H46" s="201"/>
      <c r="I46" s="57"/>
      <c r="J46" s="30"/>
      <c r="K46" s="51"/>
      <c r="L46" s="51"/>
      <c r="M46" s="51"/>
    </row>
    <row r="47" spans="3:13" x14ac:dyDescent="0.25">
      <c r="C47" s="51"/>
      <c r="D47" s="54"/>
      <c r="E47" s="60"/>
      <c r="F47" s="60"/>
      <c r="G47" s="61"/>
      <c r="H47" s="202"/>
      <c r="I47" s="57"/>
      <c r="J47" s="62"/>
      <c r="K47" s="51"/>
      <c r="L47" s="51"/>
      <c r="M47" s="51"/>
    </row>
    <row r="48" spans="3:13" x14ac:dyDescent="0.25">
      <c r="C48" s="51"/>
      <c r="D48" s="54"/>
      <c r="E48" s="60"/>
      <c r="F48" s="60"/>
      <c r="G48" s="61"/>
      <c r="H48" s="202"/>
      <c r="I48" s="57"/>
      <c r="J48" s="62"/>
      <c r="K48" s="51"/>
      <c r="L48" s="51"/>
      <c r="M48" s="51"/>
    </row>
    <row r="49" spans="3:13" x14ac:dyDescent="0.25">
      <c r="C49" s="51"/>
      <c r="D49" s="54"/>
      <c r="E49" s="60"/>
      <c r="F49" s="60"/>
      <c r="G49" s="61"/>
      <c r="H49" s="202"/>
      <c r="I49" s="52"/>
      <c r="J49" s="30"/>
      <c r="K49" s="51"/>
      <c r="L49" s="51"/>
      <c r="M49" s="51"/>
    </row>
    <row r="50" spans="3:13" x14ac:dyDescent="0.25">
      <c r="C50" s="51"/>
      <c r="D50" s="54"/>
      <c r="E50" s="60"/>
      <c r="F50" s="60"/>
      <c r="G50" s="61"/>
      <c r="H50" s="202"/>
      <c r="I50" s="52"/>
      <c r="J50" s="31"/>
      <c r="K50" s="51"/>
      <c r="L50" s="51"/>
      <c r="M50" s="51"/>
    </row>
    <row r="51" spans="3:13" x14ac:dyDescent="0.25">
      <c r="C51" s="51"/>
      <c r="D51" s="54"/>
      <c r="E51" s="60"/>
      <c r="F51" s="60"/>
      <c r="G51" s="61"/>
      <c r="H51" s="202"/>
      <c r="I51" s="56"/>
      <c r="J51" s="30"/>
      <c r="K51" s="51"/>
      <c r="L51" s="51"/>
      <c r="M51" s="51"/>
    </row>
    <row r="52" spans="3:13" x14ac:dyDescent="0.25">
      <c r="C52" s="51"/>
      <c r="D52" s="54"/>
      <c r="E52" s="60"/>
      <c r="F52" s="60"/>
      <c r="G52" s="61"/>
      <c r="H52" s="202"/>
      <c r="I52" s="51"/>
      <c r="J52" s="51"/>
      <c r="K52" s="51"/>
      <c r="L52" s="51"/>
      <c r="M52" s="51"/>
    </row>
    <row r="53" spans="3:13" x14ac:dyDescent="0.25">
      <c r="C53" s="51"/>
      <c r="D53" s="54"/>
      <c r="E53" s="60"/>
      <c r="F53" s="60"/>
      <c r="G53" s="61"/>
      <c r="H53" s="202"/>
      <c r="I53" s="51"/>
      <c r="J53" s="51"/>
      <c r="K53" s="51"/>
      <c r="L53" s="51"/>
      <c r="M53" s="51"/>
    </row>
    <row r="54" spans="3:13" x14ac:dyDescent="0.25">
      <c r="C54" s="51"/>
      <c r="D54" s="54"/>
      <c r="E54" s="60"/>
      <c r="F54" s="60"/>
      <c r="G54" s="61"/>
      <c r="H54" s="202"/>
      <c r="I54" s="51"/>
      <c r="J54" s="51"/>
      <c r="K54" s="51"/>
      <c r="L54" s="51"/>
    </row>
    <row r="55" spans="3:13" x14ac:dyDescent="0.25">
      <c r="C55" s="51"/>
      <c r="D55" s="54"/>
      <c r="E55" s="184"/>
      <c r="F55" s="61"/>
      <c r="G55" s="61"/>
      <c r="H55" s="184"/>
      <c r="I55" s="51"/>
      <c r="J55" s="51"/>
      <c r="K55" s="51"/>
      <c r="L55" s="51"/>
    </row>
    <row r="56" spans="3:13" x14ac:dyDescent="0.25">
      <c r="C56" s="51"/>
      <c r="D56" s="54"/>
      <c r="E56" s="184"/>
      <c r="F56" s="61"/>
      <c r="G56" s="61"/>
      <c r="H56" s="184"/>
      <c r="I56" s="51"/>
      <c r="J56" s="51"/>
      <c r="K56" s="51"/>
      <c r="L56" s="51"/>
    </row>
    <row r="57" spans="3:13" x14ac:dyDescent="0.25">
      <c r="C57" s="51"/>
      <c r="D57" s="54"/>
      <c r="E57" s="184"/>
      <c r="F57" s="61"/>
      <c r="G57" s="63"/>
      <c r="H57" s="184"/>
      <c r="I57" s="51"/>
      <c r="J57" s="51"/>
      <c r="K57" s="51"/>
      <c r="L57" s="51"/>
    </row>
    <row r="58" spans="3:13" x14ac:dyDescent="0.25"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3:13" x14ac:dyDescent="0.25"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3:13" x14ac:dyDescent="0.25"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3:13" x14ac:dyDescent="0.25"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3:13" x14ac:dyDescent="0.25"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3:13" x14ac:dyDescent="0.25">
      <c r="C63" s="51"/>
      <c r="D63" s="60"/>
      <c r="E63" s="60"/>
      <c r="F63" s="54"/>
      <c r="G63" s="60"/>
      <c r="H63" s="60"/>
      <c r="I63" s="51"/>
      <c r="J63" s="51"/>
      <c r="K63" s="51"/>
      <c r="L63" s="51"/>
    </row>
    <row r="64" spans="3:13" x14ac:dyDescent="0.25">
      <c r="C64" s="51"/>
      <c r="D64" s="60"/>
      <c r="E64" s="60"/>
      <c r="F64" s="60"/>
      <c r="G64" s="60"/>
      <c r="H64" s="60"/>
      <c r="I64" s="51"/>
      <c r="J64" s="51"/>
      <c r="K64" s="51"/>
      <c r="L64" s="51"/>
    </row>
    <row r="65" spans="3:12" x14ac:dyDescent="0.25">
      <c r="C65" s="51"/>
      <c r="D65" s="60"/>
      <c r="E65" s="64"/>
      <c r="F65" s="54"/>
      <c r="G65" s="64"/>
      <c r="H65" s="60"/>
      <c r="I65" s="51"/>
      <c r="J65" s="51"/>
      <c r="K65" s="51"/>
      <c r="L65" s="51"/>
    </row>
    <row r="66" spans="3:12" x14ac:dyDescent="0.25">
      <c r="C66" s="51"/>
      <c r="D66" s="60"/>
      <c r="E66" s="64"/>
      <c r="F66" s="54"/>
      <c r="G66" s="64"/>
      <c r="H66" s="60"/>
      <c r="I66" s="51"/>
      <c r="J66" s="51"/>
      <c r="K66" s="51"/>
      <c r="L66" s="51"/>
    </row>
    <row r="67" spans="3:12" x14ac:dyDescent="0.25">
      <c r="C67" s="51"/>
      <c r="D67" s="53"/>
      <c r="E67" s="65"/>
      <c r="F67" s="53"/>
      <c r="G67" s="65"/>
      <c r="H67" s="53"/>
      <c r="I67" s="51"/>
      <c r="J67" s="51"/>
      <c r="K67" s="51"/>
      <c r="L67" s="51"/>
    </row>
    <row r="68" spans="3:12" x14ac:dyDescent="0.25">
      <c r="C68" s="51"/>
      <c r="D68" s="53"/>
      <c r="E68" s="65"/>
      <c r="F68" s="53"/>
      <c r="G68" s="65"/>
      <c r="H68" s="53"/>
      <c r="I68" s="51"/>
      <c r="J68" s="51"/>
      <c r="K68" s="51"/>
      <c r="L68" s="51"/>
    </row>
    <row r="69" spans="3:12" x14ac:dyDescent="0.25">
      <c r="C69" s="51"/>
      <c r="D69" s="51"/>
      <c r="E69" s="51"/>
      <c r="F69" s="51"/>
      <c r="G69" s="51"/>
      <c r="H69" s="51"/>
      <c r="I69" s="51"/>
      <c r="J69" s="51"/>
      <c r="K69" s="51"/>
      <c r="L69" s="51"/>
    </row>
    <row r="70" spans="3:12" x14ac:dyDescent="0.25"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3:12" x14ac:dyDescent="0.25"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3:12" x14ac:dyDescent="0.25"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3:12" x14ac:dyDescent="0.25">
      <c r="C73" s="51"/>
      <c r="D73" s="60"/>
      <c r="E73" s="60"/>
      <c r="F73" s="54"/>
      <c r="G73" s="60"/>
      <c r="H73" s="60"/>
      <c r="I73" s="51"/>
      <c r="J73" s="51"/>
      <c r="K73" s="51"/>
      <c r="L73" s="51"/>
    </row>
    <row r="74" spans="3:12" x14ac:dyDescent="0.25">
      <c r="C74" s="51"/>
      <c r="D74" s="60"/>
      <c r="E74" s="60"/>
      <c r="F74" s="54"/>
      <c r="G74" s="60"/>
      <c r="H74" s="60"/>
      <c r="I74" s="51"/>
      <c r="J74" s="51"/>
      <c r="K74" s="51"/>
      <c r="L74" s="51"/>
    </row>
    <row r="75" spans="3:12" x14ac:dyDescent="0.25">
      <c r="C75" s="51"/>
      <c r="D75" s="60"/>
      <c r="E75" s="60"/>
      <c r="F75" s="54"/>
      <c r="G75" s="60"/>
      <c r="H75" s="60"/>
      <c r="I75" s="51"/>
      <c r="J75" s="51"/>
      <c r="K75" s="51"/>
      <c r="L75" s="51"/>
    </row>
    <row r="76" spans="3:12" x14ac:dyDescent="0.25">
      <c r="C76" s="51"/>
      <c r="D76" s="60"/>
      <c r="E76" s="60"/>
      <c r="F76" s="54"/>
      <c r="G76" s="60"/>
      <c r="H76" s="60"/>
      <c r="I76" s="51"/>
      <c r="J76" s="51"/>
      <c r="K76" s="51"/>
      <c r="L76" s="51"/>
    </row>
    <row r="77" spans="3:12" x14ac:dyDescent="0.25">
      <c r="C77" s="51"/>
      <c r="D77" s="60"/>
      <c r="E77" s="60"/>
      <c r="F77" s="54"/>
      <c r="G77" s="60"/>
      <c r="H77" s="60"/>
      <c r="I77" s="51"/>
      <c r="J77" s="51"/>
      <c r="K77" s="51"/>
      <c r="L77" s="51"/>
    </row>
    <row r="78" spans="3:12" x14ac:dyDescent="0.25">
      <c r="C78" s="51"/>
      <c r="D78" s="60"/>
      <c r="E78" s="60"/>
      <c r="F78" s="54"/>
      <c r="G78" s="60"/>
      <c r="H78" s="60"/>
      <c r="I78" s="51"/>
      <c r="J78" s="51"/>
      <c r="K78" s="51"/>
      <c r="L78" s="51"/>
    </row>
    <row r="79" spans="3:12" x14ac:dyDescent="0.25">
      <c r="C79" s="51"/>
      <c r="D79" s="60"/>
      <c r="E79" s="60"/>
      <c r="F79" s="66"/>
      <c r="G79" s="64"/>
      <c r="H79" s="60"/>
      <c r="I79" s="51"/>
      <c r="J79" s="51"/>
      <c r="K79" s="51"/>
      <c r="L79" s="51"/>
    </row>
    <row r="80" spans="3:12" x14ac:dyDescent="0.25">
      <c r="C80" s="51"/>
      <c r="D80" s="60"/>
      <c r="E80" s="60"/>
      <c r="F80" s="66"/>
      <c r="G80" s="64"/>
      <c r="H80" s="60"/>
      <c r="I80" s="51"/>
      <c r="J80" s="51"/>
      <c r="K80" s="51"/>
      <c r="L80" s="51"/>
    </row>
    <row r="81" spans="3:12" x14ac:dyDescent="0.25">
      <c r="C81" s="51"/>
      <c r="D81" s="53"/>
      <c r="E81" s="53"/>
      <c r="F81" s="54"/>
      <c r="G81" s="53"/>
      <c r="H81" s="53"/>
      <c r="I81" s="51"/>
      <c r="J81" s="51"/>
      <c r="K81" s="51"/>
      <c r="L81" s="51"/>
    </row>
    <row r="82" spans="3:12" x14ac:dyDescent="0.25">
      <c r="C82" s="51"/>
      <c r="D82" s="53"/>
      <c r="E82" s="53"/>
      <c r="F82" s="55"/>
      <c r="G82" s="53"/>
      <c r="H82" s="67"/>
      <c r="I82" s="51"/>
      <c r="J82" s="51"/>
      <c r="K82" s="51"/>
      <c r="L82" s="51"/>
    </row>
    <row r="83" spans="3:12" x14ac:dyDescent="0.25">
      <c r="C83" s="51"/>
      <c r="D83" s="56"/>
      <c r="E83" s="56"/>
      <c r="F83" s="54"/>
      <c r="G83" s="56"/>
      <c r="H83" s="56"/>
      <c r="I83" s="51"/>
      <c r="J83" s="51"/>
      <c r="K83" s="51"/>
      <c r="L83" s="51"/>
    </row>
    <row r="84" spans="3:12" x14ac:dyDescent="0.25">
      <c r="C84" s="51"/>
      <c r="D84" s="51"/>
      <c r="E84" s="51"/>
      <c r="F84" s="51"/>
      <c r="G84" s="51"/>
      <c r="H84" s="51"/>
      <c r="I84" s="51"/>
      <c r="J84" s="51"/>
      <c r="K84" s="51"/>
      <c r="L84" s="51"/>
    </row>
    <row r="85" spans="3:12" x14ac:dyDescent="0.25"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3:12" x14ac:dyDescent="0.25"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3:12" x14ac:dyDescent="0.25"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3:12" x14ac:dyDescent="0.25">
      <c r="C88" s="51"/>
      <c r="D88" s="51"/>
      <c r="E88" s="51"/>
      <c r="F88" s="51"/>
      <c r="G88" s="51"/>
      <c r="H88" s="51"/>
      <c r="I88" s="51"/>
      <c r="J88" s="51"/>
      <c r="K88" s="51"/>
      <c r="L88" s="51"/>
    </row>
    <row r="89" spans="3:12" x14ac:dyDescent="0.25"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3:12" x14ac:dyDescent="0.25">
      <c r="C90" s="51"/>
      <c r="D90" s="51"/>
      <c r="E90" s="51"/>
      <c r="F90" s="51"/>
      <c r="G90" s="51"/>
      <c r="H90" s="51"/>
      <c r="I90" s="51"/>
      <c r="J90" s="51"/>
      <c r="K90" s="51"/>
      <c r="L90" s="51"/>
    </row>
    <row r="91" spans="3:12" x14ac:dyDescent="0.25">
      <c r="C91" s="51"/>
      <c r="D91" s="51"/>
      <c r="E91" s="51"/>
      <c r="F91" s="51"/>
      <c r="G91" s="51"/>
      <c r="H91" s="51"/>
      <c r="I91" s="51"/>
      <c r="J91" s="51"/>
      <c r="K91" s="51"/>
      <c r="L91" s="51"/>
    </row>
  </sheetData>
  <mergeCells count="14">
    <mergeCell ref="E55:E57"/>
    <mergeCell ref="H55:H57"/>
    <mergeCell ref="C4:D4"/>
    <mergeCell ref="E4:F4"/>
    <mergeCell ref="A5:G5"/>
    <mergeCell ref="A11:A12"/>
    <mergeCell ref="B11:B12"/>
    <mergeCell ref="C11:E11"/>
    <mergeCell ref="F11:H11"/>
    <mergeCell ref="H45:H46"/>
    <mergeCell ref="H47:H48"/>
    <mergeCell ref="H49:H50"/>
    <mergeCell ref="H51:H52"/>
    <mergeCell ref="H53:H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34" workbookViewId="0">
      <selection activeCell="D18" sqref="D18"/>
    </sheetView>
  </sheetViews>
  <sheetFormatPr defaultRowHeight="18.75" x14ac:dyDescent="0.3"/>
  <cols>
    <col min="1" max="1" width="8.5703125" style="68" customWidth="1"/>
    <col min="2" max="2" width="51.140625" style="68" customWidth="1"/>
    <col min="3" max="3" width="23.5703125" style="68" customWidth="1"/>
    <col min="4" max="4" width="18.140625" style="68" customWidth="1"/>
    <col min="5" max="5" width="16.7109375" style="68" customWidth="1"/>
    <col min="6" max="6" width="29.140625" style="68" customWidth="1"/>
    <col min="7" max="7" width="23.140625" style="68" customWidth="1"/>
    <col min="8" max="8" width="19.28515625" style="68" customWidth="1"/>
    <col min="9" max="9" width="14.85546875" style="68" bestFit="1" customWidth="1"/>
    <col min="10" max="10" width="14.42578125" style="68" bestFit="1" customWidth="1"/>
    <col min="11" max="16384" width="9.140625" style="68"/>
  </cols>
  <sheetData>
    <row r="1" spans="1:9" x14ac:dyDescent="0.3">
      <c r="A1" s="38" t="s">
        <v>460</v>
      </c>
    </row>
    <row r="2" spans="1:9" x14ac:dyDescent="0.3">
      <c r="A2" s="38" t="s">
        <v>464</v>
      </c>
    </row>
    <row r="3" spans="1:9" x14ac:dyDescent="0.3">
      <c r="A3" s="69"/>
      <c r="B3" s="69"/>
      <c r="C3" s="69"/>
      <c r="D3" s="69"/>
      <c r="E3" s="69"/>
      <c r="F3" s="69"/>
      <c r="G3" s="69"/>
      <c r="H3" s="69"/>
    </row>
    <row r="4" spans="1:9" ht="37.5" x14ac:dyDescent="0.3">
      <c r="A4" s="70">
        <v>13000</v>
      </c>
      <c r="B4" s="70" t="s">
        <v>465</v>
      </c>
      <c r="C4" s="70" t="s">
        <v>466</v>
      </c>
      <c r="D4" s="70" t="s">
        <v>467</v>
      </c>
      <c r="E4" s="70" t="s">
        <v>468</v>
      </c>
      <c r="F4" s="70" t="s">
        <v>469</v>
      </c>
      <c r="G4" s="70" t="s">
        <v>470</v>
      </c>
      <c r="H4" s="70" t="s">
        <v>468</v>
      </c>
    </row>
    <row r="5" spans="1:9" x14ac:dyDescent="0.3">
      <c r="A5" s="70">
        <v>13100</v>
      </c>
      <c r="B5" s="70" t="s">
        <v>471</v>
      </c>
      <c r="C5" s="71">
        <f>C6+C7+C8+C9+C10</f>
        <v>655609</v>
      </c>
      <c r="D5" s="72">
        <f>D6+D7+D8+D9+D10</f>
        <v>347434.16000000003</v>
      </c>
      <c r="E5" s="73">
        <f>D5/C5*100</f>
        <v>52.994110819101024</v>
      </c>
      <c r="F5" s="71">
        <f>F6+F7+F8+F9+F10</f>
        <v>898920.59</v>
      </c>
      <c r="G5" s="72">
        <f>G6+G7+G8+G9+G10</f>
        <v>438227.58</v>
      </c>
      <c r="H5" s="74">
        <f t="shared" ref="H5" si="0">G5/F5</f>
        <v>0.48750421880980616</v>
      </c>
      <c r="I5" s="75"/>
    </row>
    <row r="6" spans="1:9" x14ac:dyDescent="0.3">
      <c r="A6" s="69">
        <v>13130</v>
      </c>
      <c r="B6" s="69" t="s">
        <v>472</v>
      </c>
      <c r="C6" s="76">
        <v>30000</v>
      </c>
      <c r="D6" s="77">
        <v>14490</v>
      </c>
      <c r="E6" s="73">
        <f>D6/C6*100</f>
        <v>48.3</v>
      </c>
      <c r="F6" s="76">
        <v>52241</v>
      </c>
      <c r="G6" s="78">
        <f>1062.6+1432.75+150</f>
        <v>2645.35</v>
      </c>
      <c r="H6" s="74">
        <f>G6/F6</f>
        <v>5.0637430370781569E-2</v>
      </c>
      <c r="I6" s="79"/>
    </row>
    <row r="7" spans="1:9" x14ac:dyDescent="0.3">
      <c r="A7" s="69">
        <v>13140</v>
      </c>
      <c r="B7" s="69" t="s">
        <v>473</v>
      </c>
      <c r="C7" s="76">
        <f>131750+50400+47500</f>
        <v>229650</v>
      </c>
      <c r="D7" s="77">
        <v>128459.15</v>
      </c>
      <c r="E7" s="73">
        <f>D7/C7*100</f>
        <v>55.936925756586106</v>
      </c>
      <c r="F7" s="76">
        <f>247600-2920.41</f>
        <v>244679.59</v>
      </c>
      <c r="G7" s="78">
        <v>131056.72</v>
      </c>
      <c r="H7" s="74">
        <f>G7/F7</f>
        <v>0.53562587709093346</v>
      </c>
      <c r="I7" s="79"/>
    </row>
    <row r="8" spans="1:9" x14ac:dyDescent="0.3">
      <c r="A8" s="69">
        <v>13141</v>
      </c>
      <c r="B8" s="80" t="s">
        <v>474</v>
      </c>
      <c r="C8" s="76">
        <f>90000+78000+32200</f>
        <v>200200</v>
      </c>
      <c r="D8" s="81">
        <v>110499.12</v>
      </c>
      <c r="E8" s="73">
        <f t="shared" ref="E8:E10" si="1">D8/C8*100</f>
        <v>55.194365634365624</v>
      </c>
      <c r="F8" s="76">
        <v>314000</v>
      </c>
      <c r="G8" s="82">
        <v>158595.32999999999</v>
      </c>
      <c r="H8" s="74">
        <f>G8/F8</f>
        <v>0.50508066878980884</v>
      </c>
      <c r="I8" s="79"/>
    </row>
    <row r="9" spans="1:9" x14ac:dyDescent="0.3">
      <c r="A9" s="69">
        <v>13142</v>
      </c>
      <c r="B9" s="80" t="s">
        <v>475</v>
      </c>
      <c r="C9" s="76">
        <f>94000+40000+13000</f>
        <v>147000</v>
      </c>
      <c r="D9" s="81">
        <v>75359.5</v>
      </c>
      <c r="E9" s="73">
        <f t="shared" si="1"/>
        <v>51.264965986394564</v>
      </c>
      <c r="F9" s="76">
        <v>210000</v>
      </c>
      <c r="G9" s="78">
        <v>127183.14</v>
      </c>
      <c r="H9" s="74">
        <f>G9/F9</f>
        <v>0.60563400000000001</v>
      </c>
      <c r="I9" s="79"/>
    </row>
    <row r="10" spans="1:9" x14ac:dyDescent="0.3">
      <c r="A10" s="69">
        <v>13143</v>
      </c>
      <c r="B10" s="80" t="s">
        <v>476</v>
      </c>
      <c r="C10" s="76">
        <f>36759+10000+2000</f>
        <v>48759</v>
      </c>
      <c r="D10" s="81">
        <v>18626.39</v>
      </c>
      <c r="E10" s="73">
        <f t="shared" si="1"/>
        <v>38.200927008347172</v>
      </c>
      <c r="F10" s="76">
        <v>78000</v>
      </c>
      <c r="G10" s="78">
        <f>11583+6221.83+4+938.21</f>
        <v>18747.04</v>
      </c>
      <c r="H10" s="74">
        <f>G10/F10</f>
        <v>0.24034666666666668</v>
      </c>
      <c r="I10" s="79"/>
    </row>
    <row r="11" spans="1:9" x14ac:dyDescent="0.3">
      <c r="A11" s="207"/>
      <c r="B11" s="208"/>
      <c r="C11" s="208"/>
      <c r="D11" s="208"/>
      <c r="E11" s="208"/>
      <c r="F11" s="208"/>
      <c r="G11" s="208"/>
      <c r="H11" s="209"/>
      <c r="I11" s="79"/>
    </row>
    <row r="12" spans="1:9" x14ac:dyDescent="0.3">
      <c r="A12" s="210"/>
      <c r="B12" s="211"/>
      <c r="C12" s="211"/>
      <c r="D12" s="211"/>
      <c r="E12" s="211"/>
      <c r="F12" s="211"/>
      <c r="G12" s="211"/>
      <c r="H12" s="212"/>
    </row>
    <row r="13" spans="1:9" x14ac:dyDescent="0.3">
      <c r="A13" s="70">
        <v>13200</v>
      </c>
      <c r="B13" s="70" t="s">
        <v>477</v>
      </c>
      <c r="C13" s="83">
        <f>C14+C15+C16+C17+C18</f>
        <v>241000</v>
      </c>
      <c r="D13" s="72">
        <f>D18+D17+D16+D15+D14</f>
        <v>150249.21000000002</v>
      </c>
      <c r="E13" s="78">
        <f>D13/C13*100</f>
        <v>62.344070539419093</v>
      </c>
      <c r="F13" s="83">
        <f>F14+F15+F16+F17+F18</f>
        <v>241000</v>
      </c>
      <c r="G13" s="72">
        <f>G14+G15+G16+G17+G18</f>
        <v>138959.09000000003</v>
      </c>
      <c r="H13" s="74">
        <f t="shared" ref="H13:H18" si="2">G13/F13</f>
        <v>0.57659373443983408</v>
      </c>
    </row>
    <row r="14" spans="1:9" x14ac:dyDescent="0.3">
      <c r="A14" s="69"/>
      <c r="B14" s="69" t="s">
        <v>478</v>
      </c>
      <c r="C14" s="76">
        <v>121000</v>
      </c>
      <c r="D14" s="76">
        <v>65968.14</v>
      </c>
      <c r="E14" s="78">
        <f t="shared" ref="E14:E18" si="3">D14/C14*100</f>
        <v>54.519123966942153</v>
      </c>
      <c r="F14" s="76">
        <v>100000</v>
      </c>
      <c r="G14" s="78">
        <v>58636.38</v>
      </c>
      <c r="H14" s="74">
        <f t="shared" si="2"/>
        <v>0.58636379999999999</v>
      </c>
    </row>
    <row r="15" spans="1:9" x14ac:dyDescent="0.3">
      <c r="A15" s="69"/>
      <c r="B15" s="69" t="s">
        <v>211</v>
      </c>
      <c r="C15" s="76">
        <v>15000</v>
      </c>
      <c r="D15" s="76">
        <v>8551.2800000000007</v>
      </c>
      <c r="E15" s="78">
        <f t="shared" si="3"/>
        <v>57.008533333333332</v>
      </c>
      <c r="F15" s="76">
        <v>17000</v>
      </c>
      <c r="G15" s="78">
        <v>8862.42</v>
      </c>
      <c r="H15" s="74">
        <f t="shared" si="2"/>
        <v>0.52131882352941172</v>
      </c>
    </row>
    <row r="16" spans="1:9" x14ac:dyDescent="0.3">
      <c r="A16" s="69"/>
      <c r="B16" s="69" t="s">
        <v>214</v>
      </c>
      <c r="C16" s="76">
        <v>5000</v>
      </c>
      <c r="D16" s="76">
        <v>2530.44</v>
      </c>
      <c r="E16" s="78">
        <f t="shared" si="3"/>
        <v>50.608799999999995</v>
      </c>
      <c r="F16" s="76">
        <v>7000</v>
      </c>
      <c r="G16" s="78">
        <v>2898.44</v>
      </c>
      <c r="H16" s="74">
        <f t="shared" si="2"/>
        <v>0.41406285714285718</v>
      </c>
    </row>
    <row r="17" spans="1:9" x14ac:dyDescent="0.3">
      <c r="A17" s="69"/>
      <c r="B17" s="69" t="s">
        <v>479</v>
      </c>
      <c r="C17" s="84">
        <f>50000+3000</f>
        <v>53000</v>
      </c>
      <c r="D17" s="76">
        <v>51432.36</v>
      </c>
      <c r="E17" s="78">
        <f t="shared" si="3"/>
        <v>97.042188679245285</v>
      </c>
      <c r="F17" s="76">
        <v>80000</v>
      </c>
      <c r="G17" s="78">
        <v>44623.74</v>
      </c>
      <c r="H17" s="74">
        <f t="shared" si="2"/>
        <v>0.55779674999999995</v>
      </c>
    </row>
    <row r="18" spans="1:9" x14ac:dyDescent="0.3">
      <c r="A18" s="69"/>
      <c r="B18" s="69" t="s">
        <v>480</v>
      </c>
      <c r="C18" s="76">
        <f>50000-3000</f>
        <v>47000</v>
      </c>
      <c r="D18" s="76">
        <v>21766.99</v>
      </c>
      <c r="E18" s="78">
        <f t="shared" si="3"/>
        <v>46.312744680851061</v>
      </c>
      <c r="F18" s="76">
        <v>37000</v>
      </c>
      <c r="G18" s="78">
        <v>23938.11</v>
      </c>
      <c r="H18" s="74">
        <f t="shared" si="2"/>
        <v>0.64697594594594598</v>
      </c>
    </row>
    <row r="19" spans="1:9" x14ac:dyDescent="0.3">
      <c r="C19" s="85"/>
      <c r="D19" s="86"/>
      <c r="E19" s="86"/>
      <c r="F19" s="86"/>
      <c r="G19" s="86"/>
      <c r="H19" s="86"/>
    </row>
    <row r="20" spans="1:9" x14ac:dyDescent="0.3">
      <c r="C20" s="87"/>
      <c r="D20" s="88"/>
      <c r="E20" s="88"/>
      <c r="F20" s="88"/>
      <c r="G20" s="88"/>
      <c r="H20" s="88"/>
    </row>
    <row r="21" spans="1:9" x14ac:dyDescent="0.3">
      <c r="A21" s="70">
        <v>13300</v>
      </c>
      <c r="B21" s="70" t="s">
        <v>481</v>
      </c>
      <c r="C21" s="83">
        <f>C22+C23+C24</f>
        <v>86750</v>
      </c>
      <c r="D21" s="72">
        <f>D22+D23</f>
        <v>64761.95</v>
      </c>
      <c r="E21" s="78">
        <f>D21/C21*100</f>
        <v>74.653544668587884</v>
      </c>
      <c r="F21" s="83">
        <f>F22+F23+F24</f>
        <v>112600</v>
      </c>
      <c r="G21" s="72">
        <f>G22+G23</f>
        <v>48197.61</v>
      </c>
      <c r="H21" s="74">
        <f>G21/F21</f>
        <v>0.42804271758436946</v>
      </c>
    </row>
    <row r="22" spans="1:9" x14ac:dyDescent="0.3">
      <c r="A22" s="69">
        <v>13310</v>
      </c>
      <c r="B22" s="69" t="s">
        <v>482</v>
      </c>
      <c r="C22" s="76">
        <v>1700</v>
      </c>
      <c r="D22" s="78">
        <v>1170</v>
      </c>
      <c r="E22" s="78">
        <f>D22/C22*100</f>
        <v>68.82352941176471</v>
      </c>
      <c r="F22" s="76">
        <v>1600</v>
      </c>
      <c r="G22" s="78">
        <v>910</v>
      </c>
      <c r="H22" s="74">
        <f>G22/F22</f>
        <v>0.56874999999999998</v>
      </c>
      <c r="I22" s="79"/>
    </row>
    <row r="23" spans="1:9" x14ac:dyDescent="0.3">
      <c r="A23" s="69">
        <v>13320</v>
      </c>
      <c r="B23" s="69" t="s">
        <v>483</v>
      </c>
      <c r="C23" s="76">
        <v>84050</v>
      </c>
      <c r="D23" s="78">
        <v>63591.95</v>
      </c>
      <c r="E23" s="78">
        <f>D23/C23*100</f>
        <v>75.659666864961324</v>
      </c>
      <c r="F23" s="76">
        <v>110000</v>
      </c>
      <c r="G23" s="78">
        <f>29259.61+13628+4400</f>
        <v>47287.61</v>
      </c>
      <c r="H23" s="74">
        <f>G23/F23</f>
        <v>0.42988736363636365</v>
      </c>
      <c r="I23" s="79"/>
    </row>
    <row r="24" spans="1:9" x14ac:dyDescent="0.3">
      <c r="A24" s="69">
        <v>13330</v>
      </c>
      <c r="B24" s="69" t="s">
        <v>484</v>
      </c>
      <c r="C24" s="76">
        <v>1000</v>
      </c>
      <c r="D24" s="78"/>
      <c r="E24" s="78">
        <f>D24/C24*100</f>
        <v>0</v>
      </c>
      <c r="F24" s="76">
        <v>1000</v>
      </c>
      <c r="G24" s="78">
        <v>0</v>
      </c>
      <c r="H24" s="74">
        <f>G24/F24</f>
        <v>0</v>
      </c>
    </row>
    <row r="25" spans="1:9" x14ac:dyDescent="0.3">
      <c r="A25" s="69">
        <v>13340</v>
      </c>
      <c r="B25" s="69" t="s">
        <v>485</v>
      </c>
      <c r="C25" s="78"/>
      <c r="D25" s="78"/>
      <c r="E25" s="89"/>
      <c r="F25" s="76">
        <v>0</v>
      </c>
      <c r="G25" s="69"/>
      <c r="H25" s="69"/>
    </row>
    <row r="26" spans="1:9" x14ac:dyDescent="0.3">
      <c r="A26" s="90"/>
      <c r="B26" s="208"/>
      <c r="C26" s="208"/>
      <c r="D26" s="208"/>
      <c r="E26" s="208"/>
      <c r="F26" s="208"/>
      <c r="G26" s="90"/>
      <c r="H26" s="90"/>
    </row>
    <row r="27" spans="1:9" x14ac:dyDescent="0.3">
      <c r="B27" s="211"/>
      <c r="C27" s="211"/>
      <c r="D27" s="211"/>
      <c r="E27" s="211"/>
      <c r="F27" s="211"/>
    </row>
    <row r="28" spans="1:9" x14ac:dyDescent="0.3">
      <c r="A28" s="70">
        <v>13400</v>
      </c>
      <c r="B28" s="70" t="s">
        <v>486</v>
      </c>
      <c r="C28" s="83">
        <f>C29+C32+C33+C34+C35</f>
        <v>168480</v>
      </c>
      <c r="D28" s="71">
        <f>D29+D30+D31+D32+D33+D34+D35+D36</f>
        <v>25652.11</v>
      </c>
      <c r="E28" s="91">
        <f>D28/C28*100</f>
        <v>15.225611348528014</v>
      </c>
      <c r="F28" s="83">
        <f>F29+F32+F33+F34+F35</f>
        <v>207320</v>
      </c>
      <c r="G28" s="71">
        <f>G29+G32+G33+G34</f>
        <v>35711.81</v>
      </c>
      <c r="H28" s="74">
        <f>G28/F28</f>
        <v>0.17225453405363689</v>
      </c>
    </row>
    <row r="29" spans="1:9" x14ac:dyDescent="0.3">
      <c r="A29" s="69">
        <v>13410</v>
      </c>
      <c r="B29" s="69" t="s">
        <v>487</v>
      </c>
      <c r="C29" s="76">
        <v>6650</v>
      </c>
      <c r="D29" s="78">
        <v>1985.37</v>
      </c>
      <c r="E29" s="91">
        <f t="shared" ref="E29:E35" si="4">D29/C29*100</f>
        <v>29.855187969924813</v>
      </c>
      <c r="F29" s="76">
        <v>15000</v>
      </c>
      <c r="G29" s="76">
        <f>5315+1381.86</f>
        <v>6696.86</v>
      </c>
      <c r="H29" s="76">
        <f>G29/F29*100</f>
        <v>44.645733333333332</v>
      </c>
    </row>
    <row r="30" spans="1:9" x14ac:dyDescent="0.3">
      <c r="A30" s="69">
        <v>13420</v>
      </c>
      <c r="B30" s="69" t="s">
        <v>488</v>
      </c>
      <c r="C30" s="76">
        <v>0</v>
      </c>
      <c r="D30" s="78"/>
      <c r="E30" s="91"/>
      <c r="F30" s="76">
        <v>0</v>
      </c>
      <c r="G30" s="76"/>
      <c r="H30" s="76">
        <v>0</v>
      </c>
    </row>
    <row r="31" spans="1:9" x14ac:dyDescent="0.3">
      <c r="A31" s="69">
        <v>13430</v>
      </c>
      <c r="B31" s="69" t="s">
        <v>489</v>
      </c>
      <c r="C31" s="76"/>
      <c r="D31" s="78"/>
      <c r="E31" s="91"/>
      <c r="F31" s="76"/>
      <c r="G31" s="76"/>
      <c r="H31" s="76">
        <v>0</v>
      </c>
    </row>
    <row r="32" spans="1:9" ht="37.5" x14ac:dyDescent="0.3">
      <c r="A32" s="69">
        <v>13440</v>
      </c>
      <c r="B32" s="69" t="s">
        <v>490</v>
      </c>
      <c r="C32" s="76">
        <v>3290</v>
      </c>
      <c r="D32" s="78">
        <v>3285</v>
      </c>
      <c r="E32" s="78">
        <f t="shared" si="4"/>
        <v>99.848024316109417</v>
      </c>
      <c r="F32" s="76">
        <v>40000</v>
      </c>
      <c r="G32" s="76">
        <v>909</v>
      </c>
      <c r="H32" s="76">
        <f t="shared" ref="H32:H35" si="5">G32/F32*100</f>
        <v>2.2725</v>
      </c>
    </row>
    <row r="33" spans="1:8" x14ac:dyDescent="0.3">
      <c r="A33" s="69">
        <v>13450</v>
      </c>
      <c r="B33" s="69" t="s">
        <v>491</v>
      </c>
      <c r="C33" s="76">
        <v>2200</v>
      </c>
      <c r="D33" s="78"/>
      <c r="E33" s="78">
        <f t="shared" si="4"/>
        <v>0</v>
      </c>
      <c r="F33" s="76">
        <v>30000</v>
      </c>
      <c r="G33" s="76">
        <v>7987.02</v>
      </c>
      <c r="H33" s="76">
        <f t="shared" si="5"/>
        <v>26.623400000000004</v>
      </c>
    </row>
    <row r="34" spans="1:8" x14ac:dyDescent="0.3">
      <c r="A34" s="69">
        <v>13460</v>
      </c>
      <c r="B34" s="69" t="s">
        <v>492</v>
      </c>
      <c r="C34" s="76">
        <v>154340</v>
      </c>
      <c r="D34" s="78">
        <v>19923.740000000002</v>
      </c>
      <c r="E34" s="78">
        <f t="shared" si="4"/>
        <v>12.908993132046135</v>
      </c>
      <c r="F34" s="76">
        <v>117320</v>
      </c>
      <c r="G34" s="76">
        <f>4423.63+14421.84+1273.46</f>
        <v>20118.93</v>
      </c>
      <c r="H34" s="76">
        <f t="shared" si="5"/>
        <v>17.148764064098192</v>
      </c>
    </row>
    <row r="35" spans="1:8" x14ac:dyDescent="0.3">
      <c r="A35" s="69">
        <v>13470</v>
      </c>
      <c r="B35" s="69" t="s">
        <v>493</v>
      </c>
      <c r="C35" s="76">
        <v>2000</v>
      </c>
      <c r="D35" s="78">
        <v>458</v>
      </c>
      <c r="E35" s="78">
        <f t="shared" si="4"/>
        <v>22.900000000000002</v>
      </c>
      <c r="F35" s="76">
        <v>5000</v>
      </c>
      <c r="G35" s="76">
        <v>0</v>
      </c>
      <c r="H35" s="76">
        <f t="shared" si="5"/>
        <v>0</v>
      </c>
    </row>
    <row r="36" spans="1:8" x14ac:dyDescent="0.3">
      <c r="A36" s="69">
        <v>13780</v>
      </c>
      <c r="B36" s="69" t="s">
        <v>494</v>
      </c>
      <c r="C36" s="78"/>
      <c r="D36" s="89"/>
      <c r="E36" s="91"/>
      <c r="F36" s="76">
        <v>0</v>
      </c>
      <c r="G36" s="76"/>
      <c r="H36" s="76">
        <v>0</v>
      </c>
    </row>
    <row r="37" spans="1:8" x14ac:dyDescent="0.3">
      <c r="A37" s="90"/>
      <c r="B37" s="208"/>
      <c r="C37" s="208"/>
      <c r="D37" s="208"/>
      <c r="E37" s="209"/>
      <c r="F37" s="90"/>
      <c r="G37" s="90"/>
      <c r="H37" s="90"/>
    </row>
    <row r="38" spans="1:8" x14ac:dyDescent="0.3">
      <c r="B38" s="211"/>
      <c r="C38" s="211"/>
      <c r="D38" s="211"/>
      <c r="E38" s="212"/>
    </row>
    <row r="39" spans="1:8" ht="56.25" x14ac:dyDescent="0.3">
      <c r="A39" s="92">
        <v>1350</v>
      </c>
      <c r="B39" s="93" t="s">
        <v>495</v>
      </c>
      <c r="C39" s="94">
        <f>C40+C42+C48</f>
        <v>54040</v>
      </c>
      <c r="D39" s="72">
        <f>D40+D41+D42+D48</f>
        <v>8538.17</v>
      </c>
      <c r="E39" s="89"/>
      <c r="F39" s="94">
        <f>F40+F42+F48</f>
        <v>260000</v>
      </c>
      <c r="G39" s="72">
        <f>G42+G48</f>
        <v>32033.86</v>
      </c>
      <c r="H39" s="94">
        <f>G39/F39*100</f>
        <v>12.320715384615385</v>
      </c>
    </row>
    <row r="40" spans="1:8" x14ac:dyDescent="0.3">
      <c r="A40" s="95">
        <v>13501</v>
      </c>
      <c r="B40" s="96" t="s">
        <v>496</v>
      </c>
      <c r="C40" s="97">
        <v>4700</v>
      </c>
      <c r="D40" s="78">
        <v>4688.7700000000004</v>
      </c>
      <c r="E40" s="89"/>
      <c r="F40" s="97">
        <v>20000</v>
      </c>
      <c r="G40" s="78">
        <v>0</v>
      </c>
      <c r="H40" s="94">
        <f t="shared" ref="H40:H42" si="6">G40/F40*100</f>
        <v>0</v>
      </c>
    </row>
    <row r="41" spans="1:8" x14ac:dyDescent="0.3">
      <c r="A41" s="95">
        <v>13502</v>
      </c>
      <c r="B41" s="96" t="s">
        <v>497</v>
      </c>
      <c r="C41" s="97">
        <v>0</v>
      </c>
      <c r="D41" s="78"/>
      <c r="E41" s="89"/>
      <c r="F41" s="97">
        <v>0</v>
      </c>
      <c r="G41" s="78">
        <v>0</v>
      </c>
      <c r="H41" s="94">
        <v>0</v>
      </c>
    </row>
    <row r="42" spans="1:8" x14ac:dyDescent="0.3">
      <c r="A42" s="95">
        <v>13503</v>
      </c>
      <c r="B42" s="96" t="s">
        <v>498</v>
      </c>
      <c r="C42" s="97">
        <v>21000</v>
      </c>
      <c r="D42" s="78">
        <v>975</v>
      </c>
      <c r="E42" s="89"/>
      <c r="F42" s="97">
        <v>180000</v>
      </c>
      <c r="G42" s="78">
        <v>8154.91</v>
      </c>
      <c r="H42" s="94">
        <f t="shared" si="6"/>
        <v>4.530505555555556</v>
      </c>
    </row>
    <row r="43" spans="1:8" ht="37.5" x14ac:dyDescent="0.3">
      <c r="A43" s="95">
        <v>13504</v>
      </c>
      <c r="B43" s="96" t="s">
        <v>499</v>
      </c>
      <c r="C43" s="98"/>
      <c r="D43" s="78"/>
      <c r="E43" s="89"/>
      <c r="F43" s="97"/>
      <c r="G43" s="99"/>
      <c r="H43" s="99">
        <v>0</v>
      </c>
    </row>
    <row r="44" spans="1:8" x14ac:dyDescent="0.3">
      <c r="A44" s="95">
        <v>13505</v>
      </c>
      <c r="B44" s="96" t="s">
        <v>500</v>
      </c>
      <c r="C44" s="98"/>
      <c r="D44" s="78"/>
      <c r="E44" s="89"/>
      <c r="F44" s="97"/>
      <c r="G44" s="99"/>
      <c r="H44" s="99">
        <v>0</v>
      </c>
    </row>
    <row r="45" spans="1:8" ht="37.5" x14ac:dyDescent="0.3">
      <c r="A45" s="95">
        <v>13506</v>
      </c>
      <c r="B45" s="96" t="s">
        <v>501</v>
      </c>
      <c r="C45" s="98"/>
      <c r="D45" s="78"/>
      <c r="E45" s="89"/>
      <c r="F45" s="97"/>
      <c r="G45" s="99"/>
      <c r="H45" s="99">
        <v>0</v>
      </c>
    </row>
    <row r="46" spans="1:8" ht="37.5" x14ac:dyDescent="0.3">
      <c r="A46" s="95">
        <v>13507</v>
      </c>
      <c r="B46" s="96" t="s">
        <v>502</v>
      </c>
      <c r="C46" s="98"/>
      <c r="D46" s="78"/>
      <c r="E46" s="89"/>
      <c r="F46" s="97"/>
      <c r="G46" s="99"/>
      <c r="H46" s="99">
        <v>0</v>
      </c>
    </row>
    <row r="47" spans="1:8" x14ac:dyDescent="0.3">
      <c r="A47" s="95">
        <v>13508</v>
      </c>
      <c r="B47" s="96" t="s">
        <v>503</v>
      </c>
      <c r="C47" s="98"/>
      <c r="D47" s="78"/>
      <c r="E47" s="89"/>
      <c r="F47" s="97"/>
      <c r="G47" s="99"/>
      <c r="H47" s="99">
        <v>0</v>
      </c>
    </row>
    <row r="48" spans="1:8" x14ac:dyDescent="0.3">
      <c r="A48" s="95">
        <v>13509</v>
      </c>
      <c r="B48" s="96" t="s">
        <v>504</v>
      </c>
      <c r="C48" s="97">
        <v>28340</v>
      </c>
      <c r="D48" s="78">
        <v>2874.4</v>
      </c>
      <c r="E48" s="89"/>
      <c r="F48" s="97">
        <v>60000</v>
      </c>
      <c r="G48" s="78">
        <v>23878.95</v>
      </c>
      <c r="H48" s="99">
        <f>G48/F48*100</f>
        <v>39.798250000000003</v>
      </c>
    </row>
    <row r="49" spans="1:8" x14ac:dyDescent="0.3">
      <c r="A49" s="100"/>
      <c r="B49" s="203"/>
      <c r="C49" s="203"/>
      <c r="D49" s="203"/>
      <c r="E49" s="203"/>
      <c r="F49" s="203"/>
      <c r="G49" s="101"/>
      <c r="H49" s="101"/>
    </row>
    <row r="50" spans="1:8" x14ac:dyDescent="0.3">
      <c r="B50" s="204"/>
      <c r="C50" s="204"/>
      <c r="D50" s="204"/>
      <c r="E50" s="204"/>
      <c r="F50" s="204"/>
    </row>
    <row r="51" spans="1:8" ht="37.5" x14ac:dyDescent="0.3">
      <c r="A51" s="92">
        <v>1360</v>
      </c>
      <c r="B51" s="93" t="s">
        <v>505</v>
      </c>
      <c r="C51" s="94">
        <f>C52</f>
        <v>85210</v>
      </c>
      <c r="D51" s="72">
        <f>D52</f>
        <v>37575.78</v>
      </c>
      <c r="E51" s="78">
        <f>D51/C51*100</f>
        <v>44.097852364745918</v>
      </c>
      <c r="F51" s="94">
        <f>F52+F54</f>
        <v>170000</v>
      </c>
      <c r="G51" s="94">
        <f>G52+G54</f>
        <v>52243.28</v>
      </c>
      <c r="H51" s="94">
        <f>G51/F51*100</f>
        <v>30.73134117647059</v>
      </c>
    </row>
    <row r="52" spans="1:8" x14ac:dyDescent="0.3">
      <c r="A52" s="95">
        <v>13610</v>
      </c>
      <c r="B52" s="96" t="s">
        <v>506</v>
      </c>
      <c r="C52" s="99">
        <v>85210</v>
      </c>
      <c r="D52" s="78">
        <v>37575.78</v>
      </c>
      <c r="E52" s="78">
        <f>D52/C52*100</f>
        <v>44.097852364745918</v>
      </c>
      <c r="F52" s="97">
        <v>120000</v>
      </c>
      <c r="G52" s="99">
        <v>50355.28</v>
      </c>
      <c r="H52" s="99">
        <f>G52/F52*100</f>
        <v>41.962733333333333</v>
      </c>
    </row>
    <row r="53" spans="1:8" x14ac:dyDescent="0.3">
      <c r="A53" s="95">
        <v>13650</v>
      </c>
      <c r="B53" s="96" t="s">
        <v>507</v>
      </c>
      <c r="C53" s="78"/>
      <c r="D53" s="89"/>
      <c r="E53" s="89"/>
      <c r="F53" s="97">
        <v>0</v>
      </c>
      <c r="G53" s="99"/>
      <c r="H53" s="99"/>
    </row>
    <row r="54" spans="1:8" x14ac:dyDescent="0.3">
      <c r="A54" s="95">
        <v>13660</v>
      </c>
      <c r="B54" s="96" t="s">
        <v>508</v>
      </c>
      <c r="C54" s="78"/>
      <c r="D54" s="89"/>
      <c r="E54" s="89"/>
      <c r="F54" s="97">
        <v>50000</v>
      </c>
      <c r="G54" s="99">
        <v>1888</v>
      </c>
      <c r="H54" s="99">
        <f>G54/F54*100</f>
        <v>3.7760000000000002</v>
      </c>
    </row>
    <row r="55" spans="1:8" x14ac:dyDescent="0.3">
      <c r="A55" s="95">
        <v>13670</v>
      </c>
      <c r="B55" s="96" t="s">
        <v>509</v>
      </c>
      <c r="C55" s="78"/>
      <c r="D55" s="89"/>
      <c r="E55" s="89"/>
      <c r="F55" s="97">
        <v>0</v>
      </c>
      <c r="G55" s="99"/>
      <c r="H55" s="102"/>
    </row>
    <row r="56" spans="1:8" x14ac:dyDescent="0.3">
      <c r="A56" s="95">
        <v>13680</v>
      </c>
      <c r="B56" s="96" t="s">
        <v>510</v>
      </c>
      <c r="C56" s="78"/>
      <c r="D56" s="89"/>
      <c r="E56" s="89"/>
      <c r="F56" s="97">
        <v>0</v>
      </c>
      <c r="G56" s="99">
        <v>0</v>
      </c>
      <c r="H56" s="102"/>
    </row>
    <row r="57" spans="1:8" x14ac:dyDescent="0.3">
      <c r="A57" s="213"/>
      <c r="B57" s="203"/>
      <c r="C57" s="203"/>
      <c r="D57" s="203"/>
      <c r="E57" s="203"/>
      <c r="F57" s="203"/>
      <c r="G57" s="216"/>
      <c r="H57" s="216"/>
    </row>
    <row r="58" spans="1:8" x14ac:dyDescent="0.3">
      <c r="A58" s="214"/>
      <c r="B58" s="215"/>
      <c r="C58" s="215"/>
      <c r="D58" s="215"/>
      <c r="E58" s="215"/>
      <c r="F58" s="215"/>
      <c r="G58" s="217"/>
      <c r="H58" s="217"/>
    </row>
    <row r="59" spans="1:8" x14ac:dyDescent="0.3">
      <c r="A59" s="213"/>
      <c r="B59" s="204"/>
      <c r="C59" s="204"/>
      <c r="D59" s="204"/>
      <c r="E59" s="204"/>
      <c r="F59" s="204"/>
      <c r="G59" s="216"/>
      <c r="H59" s="216"/>
    </row>
    <row r="60" spans="1:8" ht="37.5" x14ac:dyDescent="0.3">
      <c r="A60" s="92">
        <v>1370</v>
      </c>
      <c r="B60" s="93" t="s">
        <v>511</v>
      </c>
      <c r="C60" s="94">
        <f>C62+C67+C68</f>
        <v>112680</v>
      </c>
      <c r="D60" s="103">
        <f>D68</f>
        <v>34973.85</v>
      </c>
      <c r="E60" s="73">
        <f>D60/C60*100</f>
        <v>31.038205537806174</v>
      </c>
      <c r="F60" s="94">
        <f>F62+F67+F68</f>
        <v>70000</v>
      </c>
      <c r="G60" s="103">
        <f>G68</f>
        <v>34006.65</v>
      </c>
      <c r="H60" s="94">
        <f>G60/F60*100</f>
        <v>48.580928571428572</v>
      </c>
    </row>
    <row r="61" spans="1:8" x14ac:dyDescent="0.3">
      <c r="A61" s="95">
        <v>13710</v>
      </c>
      <c r="B61" s="96" t="s">
        <v>512</v>
      </c>
      <c r="C61" s="97">
        <v>0</v>
      </c>
      <c r="D61" s="102"/>
      <c r="E61" s="89"/>
      <c r="F61" s="97">
        <v>0</v>
      </c>
      <c r="G61" s="102"/>
      <c r="H61" s="94"/>
    </row>
    <row r="62" spans="1:8" x14ac:dyDescent="0.3">
      <c r="A62" s="95">
        <v>13720</v>
      </c>
      <c r="B62" s="96" t="s">
        <v>513</v>
      </c>
      <c r="C62" s="97">
        <v>57080</v>
      </c>
      <c r="D62" s="78">
        <f>D70</f>
        <v>0</v>
      </c>
      <c r="E62" s="89"/>
      <c r="F62" s="97"/>
      <c r="G62" s="99"/>
      <c r="H62" s="94"/>
    </row>
    <row r="63" spans="1:8" x14ac:dyDescent="0.3">
      <c r="A63" s="95">
        <v>13730</v>
      </c>
      <c r="B63" s="96" t="s">
        <v>514</v>
      </c>
      <c r="C63" s="97">
        <v>0</v>
      </c>
      <c r="D63" s="99"/>
      <c r="E63" s="89"/>
      <c r="F63" s="97">
        <v>0</v>
      </c>
      <c r="G63" s="99"/>
      <c r="H63" s="94"/>
    </row>
    <row r="64" spans="1:8" x14ac:dyDescent="0.3">
      <c r="A64" s="95">
        <v>13740</v>
      </c>
      <c r="B64" s="96" t="s">
        <v>515</v>
      </c>
      <c r="C64" s="97"/>
      <c r="D64" s="99"/>
      <c r="E64" s="89"/>
      <c r="F64" s="97"/>
      <c r="G64" s="99"/>
      <c r="H64" s="94"/>
    </row>
    <row r="65" spans="1:8" x14ac:dyDescent="0.3">
      <c r="A65" s="95">
        <v>13750</v>
      </c>
      <c r="B65" s="96" t="s">
        <v>516</v>
      </c>
      <c r="C65" s="97"/>
      <c r="D65" s="99"/>
      <c r="E65" s="89"/>
      <c r="F65" s="97"/>
      <c r="G65" s="99"/>
      <c r="H65" s="94"/>
    </row>
    <row r="66" spans="1:8" x14ac:dyDescent="0.3">
      <c r="A66" s="95">
        <v>13760</v>
      </c>
      <c r="B66" s="96" t="s">
        <v>517</v>
      </c>
      <c r="C66" s="97"/>
      <c r="D66" s="99"/>
      <c r="E66" s="89"/>
      <c r="F66" s="97"/>
      <c r="G66" s="99"/>
      <c r="H66" s="94"/>
    </row>
    <row r="67" spans="1:8" x14ac:dyDescent="0.3">
      <c r="A67" s="95">
        <v>13770</v>
      </c>
      <c r="B67" s="96" t="s">
        <v>518</v>
      </c>
      <c r="C67" s="97">
        <v>7600</v>
      </c>
      <c r="D67" s="99"/>
      <c r="E67" s="89"/>
      <c r="F67" s="97">
        <v>10000</v>
      </c>
      <c r="G67" s="99"/>
      <c r="H67" s="94">
        <f>G67/F67*100</f>
        <v>0</v>
      </c>
    </row>
    <row r="68" spans="1:8" x14ac:dyDescent="0.3">
      <c r="A68" s="95">
        <v>13780</v>
      </c>
      <c r="B68" s="96" t="s">
        <v>519</v>
      </c>
      <c r="C68" s="97">
        <v>48000</v>
      </c>
      <c r="D68" s="78">
        <v>34973.85</v>
      </c>
      <c r="E68" s="73">
        <f>D68/C68*100</f>
        <v>72.862187500000005</v>
      </c>
      <c r="F68" s="97">
        <v>60000</v>
      </c>
      <c r="G68" s="99">
        <v>34006.65</v>
      </c>
      <c r="H68" s="94">
        <f>G68/F68*100</f>
        <v>56.677750000000003</v>
      </c>
    </row>
    <row r="69" spans="1:8" x14ac:dyDescent="0.3">
      <c r="A69" s="100"/>
      <c r="B69" s="203"/>
      <c r="C69" s="203"/>
      <c r="D69" s="203"/>
      <c r="E69" s="203"/>
      <c r="F69" s="203"/>
      <c r="G69" s="104"/>
      <c r="H69" s="101"/>
    </row>
    <row r="70" spans="1:8" x14ac:dyDescent="0.3">
      <c r="B70" s="204"/>
      <c r="C70" s="204"/>
      <c r="D70" s="204"/>
      <c r="E70" s="204"/>
      <c r="F70" s="204"/>
    </row>
    <row r="71" spans="1:8" ht="37.5" x14ac:dyDescent="0.3">
      <c r="A71" s="92">
        <v>1380</v>
      </c>
      <c r="B71" s="93" t="s">
        <v>520</v>
      </c>
      <c r="C71" s="78"/>
      <c r="D71" s="72">
        <f>D73</f>
        <v>0</v>
      </c>
      <c r="E71" s="89"/>
      <c r="F71" s="105" t="s">
        <v>521</v>
      </c>
      <c r="G71" s="106">
        <f>G73</f>
        <v>67.069999999999993</v>
      </c>
      <c r="H71" s="105" t="s">
        <v>522</v>
      </c>
    </row>
    <row r="72" spans="1:8" x14ac:dyDescent="0.3">
      <c r="A72" s="95">
        <v>13810</v>
      </c>
      <c r="B72" s="96" t="s">
        <v>523</v>
      </c>
      <c r="C72" s="78"/>
      <c r="D72" s="89"/>
      <c r="E72" s="89"/>
      <c r="F72" s="97">
        <v>0</v>
      </c>
      <c r="G72" s="99"/>
      <c r="H72" s="102"/>
    </row>
    <row r="73" spans="1:8" x14ac:dyDescent="0.3">
      <c r="A73" s="95">
        <v>13820</v>
      </c>
      <c r="B73" s="96" t="s">
        <v>524</v>
      </c>
      <c r="C73" s="78"/>
      <c r="D73" s="78"/>
      <c r="E73" s="89"/>
      <c r="F73" s="97">
        <v>0</v>
      </c>
      <c r="G73" s="99">
        <v>67.069999999999993</v>
      </c>
      <c r="H73" s="102"/>
    </row>
    <row r="74" spans="1:8" x14ac:dyDescent="0.3">
      <c r="A74" s="95">
        <v>13821</v>
      </c>
      <c r="B74" s="96" t="s">
        <v>525</v>
      </c>
      <c r="C74" s="78"/>
      <c r="D74" s="89"/>
      <c r="E74" s="89"/>
      <c r="F74" s="97">
        <v>0</v>
      </c>
      <c r="G74" s="102"/>
      <c r="H74" s="102"/>
    </row>
    <row r="75" spans="1:8" x14ac:dyDescent="0.3">
      <c r="A75" s="95">
        <v>13830</v>
      </c>
      <c r="B75" s="96" t="s">
        <v>526</v>
      </c>
      <c r="C75" s="78"/>
      <c r="D75" s="89"/>
      <c r="E75" s="89"/>
      <c r="F75" s="97"/>
      <c r="G75" s="102"/>
      <c r="H75" s="102"/>
    </row>
    <row r="76" spans="1:8" x14ac:dyDescent="0.3">
      <c r="A76" s="95">
        <v>13850</v>
      </c>
      <c r="B76" s="96" t="s">
        <v>527</v>
      </c>
      <c r="C76" s="78"/>
      <c r="D76" s="89"/>
      <c r="E76" s="89"/>
      <c r="F76" s="97"/>
      <c r="G76" s="102"/>
      <c r="H76" s="102"/>
    </row>
    <row r="77" spans="1:8" x14ac:dyDescent="0.3">
      <c r="B77" s="203"/>
      <c r="C77" s="203"/>
      <c r="D77" s="203"/>
      <c r="E77" s="205"/>
    </row>
    <row r="78" spans="1:8" x14ac:dyDescent="0.3">
      <c r="A78" s="107"/>
      <c r="B78" s="204"/>
      <c r="C78" s="204"/>
      <c r="D78" s="204"/>
      <c r="E78" s="206"/>
    </row>
    <row r="79" spans="1:8" ht="37.5" x14ac:dyDescent="0.3">
      <c r="A79" s="92">
        <v>1395</v>
      </c>
      <c r="B79" s="93" t="s">
        <v>528</v>
      </c>
      <c r="C79" s="94">
        <f>C80+C81+C82</f>
        <v>35500</v>
      </c>
      <c r="D79" s="72">
        <f>D80+D81</f>
        <v>999.46</v>
      </c>
      <c r="E79" s="73">
        <f>D79/C79*100</f>
        <v>2.8153802816901408</v>
      </c>
      <c r="F79" s="94">
        <f>F80+F81+F82</f>
        <v>27860</v>
      </c>
      <c r="G79" s="103">
        <f>G80+G81+G82</f>
        <v>12170.06</v>
      </c>
      <c r="H79" s="94">
        <f>G79/F79*100</f>
        <v>43.68291457286432</v>
      </c>
    </row>
    <row r="80" spans="1:8" x14ac:dyDescent="0.3">
      <c r="A80" s="95">
        <v>13951</v>
      </c>
      <c r="B80" s="96" t="s">
        <v>529</v>
      </c>
      <c r="C80" s="97">
        <v>16000</v>
      </c>
      <c r="D80" s="78">
        <f>330+629.46+40</f>
        <v>999.46</v>
      </c>
      <c r="E80" s="73">
        <f>D80/C80*100</f>
        <v>6.2466249999999999</v>
      </c>
      <c r="F80" s="97">
        <f>15650+3000</f>
        <v>18650</v>
      </c>
      <c r="G80" s="99">
        <f>520+2681.06</f>
        <v>3201.06</v>
      </c>
      <c r="H80" s="99">
        <f>G80/F80*100</f>
        <v>17.163860589812334</v>
      </c>
    </row>
    <row r="81" spans="1:10" x14ac:dyDescent="0.3">
      <c r="A81" s="95">
        <v>13952</v>
      </c>
      <c r="B81" s="96" t="s">
        <v>530</v>
      </c>
      <c r="C81" s="97">
        <v>2800</v>
      </c>
      <c r="D81" s="78"/>
      <c r="E81" s="73"/>
      <c r="F81" s="97">
        <v>300</v>
      </c>
      <c r="G81" s="99">
        <v>60</v>
      </c>
      <c r="H81" s="99">
        <f t="shared" ref="H81:H82" si="7">G81/F81*100</f>
        <v>20</v>
      </c>
    </row>
    <row r="82" spans="1:10" x14ac:dyDescent="0.3">
      <c r="A82" s="95">
        <v>13953</v>
      </c>
      <c r="B82" s="96" t="s">
        <v>531</v>
      </c>
      <c r="C82" s="97">
        <v>16700</v>
      </c>
      <c r="D82" s="89"/>
      <c r="E82" s="89"/>
      <c r="F82" s="97">
        <v>8910</v>
      </c>
      <c r="G82" s="99">
        <v>8909</v>
      </c>
      <c r="H82" s="99">
        <f t="shared" si="7"/>
        <v>99.988776655443317</v>
      </c>
    </row>
    <row r="83" spans="1:10" x14ac:dyDescent="0.3">
      <c r="A83" s="95">
        <v>13918</v>
      </c>
      <c r="B83" s="108" t="s">
        <v>532</v>
      </c>
      <c r="C83" s="98"/>
      <c r="D83" s="78"/>
      <c r="E83" s="89"/>
      <c r="F83" s="97">
        <v>0</v>
      </c>
      <c r="G83" s="102"/>
      <c r="H83" s="102"/>
    </row>
    <row r="84" spans="1:10" x14ac:dyDescent="0.3">
      <c r="B84" s="109"/>
      <c r="C84" s="98"/>
      <c r="D84" s="110"/>
      <c r="E84" s="110"/>
    </row>
    <row r="85" spans="1:10" x14ac:dyDescent="0.3">
      <c r="A85" s="92">
        <v>1400</v>
      </c>
      <c r="B85" s="93" t="s">
        <v>533</v>
      </c>
      <c r="C85" s="94">
        <f>C86+C87+C88+C89</f>
        <v>258920</v>
      </c>
      <c r="D85" s="72">
        <f>D86+D87+D88+D89</f>
        <v>170557.47999999998</v>
      </c>
      <c r="E85" s="73">
        <f>D85/C85*100</f>
        <v>65.87265564653174</v>
      </c>
      <c r="F85" s="94">
        <f>F86+F87+F88+F89</f>
        <v>262020</v>
      </c>
      <c r="G85" s="72">
        <f>G86+G87+G88+G89</f>
        <v>179166.18000000002</v>
      </c>
      <c r="H85" s="94">
        <f>G85/F85*100</f>
        <v>68.378818410808336</v>
      </c>
    </row>
    <row r="86" spans="1:10" x14ac:dyDescent="0.3">
      <c r="A86" s="95">
        <v>14010</v>
      </c>
      <c r="B86" s="96" t="s">
        <v>534</v>
      </c>
      <c r="C86" s="97">
        <v>35000</v>
      </c>
      <c r="D86" s="78">
        <v>21900.53</v>
      </c>
      <c r="E86" s="73">
        <f>D86/C86*100</f>
        <v>62.572942857142856</v>
      </c>
      <c r="F86" s="97">
        <v>35000</v>
      </c>
      <c r="G86" s="78">
        <v>20516.740000000002</v>
      </c>
      <c r="H86" s="94">
        <f>G86/F86*100</f>
        <v>58.619257142857151</v>
      </c>
    </row>
    <row r="87" spans="1:10" x14ac:dyDescent="0.3">
      <c r="A87" s="95">
        <v>14020</v>
      </c>
      <c r="B87" s="96" t="s">
        <v>535</v>
      </c>
      <c r="C87" s="97">
        <v>142520</v>
      </c>
      <c r="D87" s="78">
        <v>105200</v>
      </c>
      <c r="E87" s="73">
        <f>D87/C87*100</f>
        <v>73.814201515576755</v>
      </c>
      <c r="F87" s="97">
        <v>133020</v>
      </c>
      <c r="G87" s="78">
        <v>107867.74</v>
      </c>
      <c r="H87" s="94">
        <f>G87/F87*100</f>
        <v>81.091369718839275</v>
      </c>
      <c r="J87" s="75"/>
    </row>
    <row r="88" spans="1:10" x14ac:dyDescent="0.3">
      <c r="A88" s="95">
        <v>14040</v>
      </c>
      <c r="B88" s="96" t="s">
        <v>536</v>
      </c>
      <c r="C88" s="97">
        <v>50000</v>
      </c>
      <c r="D88" s="78">
        <v>27409.39</v>
      </c>
      <c r="E88" s="73">
        <f>D88/C88*100</f>
        <v>54.818780000000004</v>
      </c>
      <c r="F88" s="97">
        <v>48000</v>
      </c>
      <c r="G88" s="78">
        <v>26844</v>
      </c>
      <c r="H88" s="94">
        <f>G88/F88*100</f>
        <v>55.925000000000004</v>
      </c>
    </row>
    <row r="89" spans="1:10" x14ac:dyDescent="0.3">
      <c r="A89" s="95">
        <v>14050</v>
      </c>
      <c r="B89" s="96" t="s">
        <v>537</v>
      </c>
      <c r="C89" s="97">
        <v>31400</v>
      </c>
      <c r="D89" s="78">
        <v>16047.56</v>
      </c>
      <c r="E89" s="73">
        <f>D89/C89*100</f>
        <v>51.106878980891722</v>
      </c>
      <c r="F89" s="97">
        <v>46000</v>
      </c>
      <c r="G89" s="78">
        <v>23937.7</v>
      </c>
      <c r="H89" s="94">
        <f>G89/F89*100</f>
        <v>52.038478260869567</v>
      </c>
    </row>
    <row r="91" spans="1:10" x14ac:dyDescent="0.3">
      <c r="A91" s="92">
        <v>14100</v>
      </c>
      <c r="B91" s="93" t="s">
        <v>538</v>
      </c>
      <c r="C91" s="94">
        <f>C93+C92</f>
        <v>4000</v>
      </c>
      <c r="D91" s="72"/>
      <c r="E91" s="73"/>
      <c r="F91" s="94">
        <f>F93+F92</f>
        <v>35400</v>
      </c>
      <c r="G91" s="72">
        <f>G93</f>
        <v>14938.8</v>
      </c>
      <c r="H91" s="72">
        <f>G91/F91*100</f>
        <v>42.199999999999996</v>
      </c>
    </row>
    <row r="92" spans="1:10" x14ac:dyDescent="0.3">
      <c r="A92" s="111">
        <v>14110</v>
      </c>
      <c r="B92" s="96" t="s">
        <v>539</v>
      </c>
      <c r="C92" s="94"/>
      <c r="D92" s="72"/>
      <c r="E92" s="73"/>
      <c r="F92" s="99">
        <v>5400</v>
      </c>
      <c r="G92" s="72"/>
      <c r="H92" s="72">
        <f t="shared" ref="H92:H93" si="8">G92/F92*100</f>
        <v>0</v>
      </c>
    </row>
    <row r="93" spans="1:10" x14ac:dyDescent="0.3">
      <c r="A93" s="111">
        <v>14140</v>
      </c>
      <c r="B93" s="96" t="s">
        <v>540</v>
      </c>
      <c r="C93" s="99">
        <v>4000</v>
      </c>
      <c r="D93" s="72"/>
      <c r="E93" s="73"/>
      <c r="F93" s="99">
        <v>30000</v>
      </c>
      <c r="G93" s="72">
        <v>14938.8</v>
      </c>
      <c r="H93" s="72">
        <f t="shared" si="8"/>
        <v>49.795999999999992</v>
      </c>
    </row>
    <row r="94" spans="1:10" ht="37.5" x14ac:dyDescent="0.3">
      <c r="A94" s="92">
        <v>1420</v>
      </c>
      <c r="B94" s="93" t="s">
        <v>541</v>
      </c>
      <c r="C94" s="94">
        <f>C95+C96+C97</f>
        <v>17600</v>
      </c>
      <c r="D94" s="72">
        <f>D95+D97</f>
        <v>5723.38</v>
      </c>
      <c r="E94" s="73">
        <f>D94/C94*100</f>
        <v>32.519204545454542</v>
      </c>
      <c r="F94" s="94">
        <f>F97+F95</f>
        <v>30000</v>
      </c>
      <c r="G94" s="72">
        <f>G95+G97</f>
        <v>12348.42</v>
      </c>
      <c r="H94" s="72">
        <f>G94/F94*100</f>
        <v>41.1614</v>
      </c>
    </row>
    <row r="95" spans="1:10" x14ac:dyDescent="0.3">
      <c r="A95" s="95">
        <v>14210</v>
      </c>
      <c r="B95" s="96" t="s">
        <v>542</v>
      </c>
      <c r="C95" s="97">
        <v>7000</v>
      </c>
      <c r="D95" s="78">
        <v>751.38</v>
      </c>
      <c r="E95" s="73">
        <f>D95/C95*100</f>
        <v>10.734</v>
      </c>
      <c r="F95" s="97">
        <v>20000</v>
      </c>
      <c r="G95" s="78">
        <v>9000.92</v>
      </c>
      <c r="H95" s="112">
        <f>G95/F95*100</f>
        <v>45.004600000000003</v>
      </c>
    </row>
    <row r="96" spans="1:10" x14ac:dyDescent="0.3">
      <c r="A96" s="95">
        <v>14220</v>
      </c>
      <c r="B96" s="96" t="s">
        <v>543</v>
      </c>
      <c r="C96" s="97">
        <v>0</v>
      </c>
      <c r="D96" s="78"/>
      <c r="E96" s="89"/>
      <c r="F96" s="97">
        <v>0</v>
      </c>
      <c r="G96" s="78"/>
      <c r="H96" s="112">
        <v>0</v>
      </c>
    </row>
    <row r="97" spans="1:9" x14ac:dyDescent="0.3">
      <c r="A97" s="95">
        <v>14230</v>
      </c>
      <c r="B97" s="96" t="s">
        <v>544</v>
      </c>
      <c r="C97" s="97">
        <v>10600</v>
      </c>
      <c r="D97" s="78">
        <v>4972</v>
      </c>
      <c r="E97" s="73">
        <f>D97/C97*100</f>
        <v>46.905660377358487</v>
      </c>
      <c r="F97" s="97">
        <v>10000</v>
      </c>
      <c r="G97" s="78">
        <v>3347.5</v>
      </c>
      <c r="H97" s="112">
        <f>G97/F97*100</f>
        <v>33.475000000000001</v>
      </c>
    </row>
    <row r="98" spans="1:9" x14ac:dyDescent="0.3">
      <c r="A98" s="100"/>
      <c r="B98" s="203"/>
      <c r="C98" s="203"/>
      <c r="D98" s="203"/>
      <c r="E98" s="203"/>
      <c r="F98" s="203"/>
      <c r="G98" s="101"/>
      <c r="H98" s="104"/>
    </row>
    <row r="99" spans="1:9" x14ac:dyDescent="0.3">
      <c r="B99" s="204"/>
      <c r="C99" s="204"/>
      <c r="D99" s="204"/>
      <c r="E99" s="204"/>
      <c r="F99" s="204"/>
    </row>
    <row r="100" spans="1:9" ht="37.5" x14ac:dyDescent="0.3">
      <c r="A100" s="92">
        <v>1430</v>
      </c>
      <c r="B100" s="93" t="s">
        <v>545</v>
      </c>
      <c r="C100" s="94">
        <f>C101</f>
        <v>139750</v>
      </c>
      <c r="D100" s="94">
        <f>D101</f>
        <v>86759.1</v>
      </c>
      <c r="E100" s="78">
        <f>D100/C100*100</f>
        <v>62.0816457960644</v>
      </c>
      <c r="F100" s="94">
        <f>F101</f>
        <v>211759</v>
      </c>
      <c r="G100" s="113">
        <f>G101</f>
        <v>89886.46</v>
      </c>
      <c r="H100" s="103">
        <f>G100/F100*100</f>
        <v>42.44752761393849</v>
      </c>
    </row>
    <row r="101" spans="1:9" x14ac:dyDescent="0.3">
      <c r="A101" s="95">
        <v>14310</v>
      </c>
      <c r="B101" s="96" t="s">
        <v>546</v>
      </c>
      <c r="C101" s="97">
        <v>139750</v>
      </c>
      <c r="D101" s="78">
        <v>86759.1</v>
      </c>
      <c r="E101" s="78">
        <f>D101/C101*100</f>
        <v>62.0816457960644</v>
      </c>
      <c r="F101" s="97">
        <v>211759</v>
      </c>
      <c r="G101" s="113">
        <f>87946.16+1940.3</f>
        <v>89886.46</v>
      </c>
      <c r="H101" s="112">
        <f>G101/F101*100</f>
        <v>42.44752761393849</v>
      </c>
    </row>
    <row r="102" spans="1:9" x14ac:dyDescent="0.3">
      <c r="A102" s="100"/>
      <c r="B102" s="114"/>
      <c r="C102" s="115"/>
      <c r="D102" s="104"/>
      <c r="E102" s="116"/>
      <c r="F102" s="115"/>
      <c r="G102" s="104"/>
      <c r="H102" s="103"/>
    </row>
    <row r="103" spans="1:9" x14ac:dyDescent="0.3">
      <c r="A103" s="89">
        <v>14410</v>
      </c>
      <c r="B103" s="89" t="s">
        <v>547</v>
      </c>
      <c r="C103" s="89"/>
      <c r="D103" s="89"/>
      <c r="E103" s="89"/>
      <c r="F103" s="117">
        <f>4767.1+2920.41</f>
        <v>7687.51</v>
      </c>
      <c r="G103" s="118">
        <f>4767.1+2275.41+645</f>
        <v>7687.51</v>
      </c>
      <c r="H103" s="89"/>
      <c r="I103" s="75">
        <f>G103-F103</f>
        <v>0</v>
      </c>
    </row>
    <row r="104" spans="1:9" x14ac:dyDescent="0.3">
      <c r="A104" s="89">
        <v>14510</v>
      </c>
      <c r="B104" s="89" t="s">
        <v>548</v>
      </c>
      <c r="C104" s="72">
        <v>1200</v>
      </c>
      <c r="D104" s="72"/>
      <c r="E104" s="89"/>
      <c r="F104" s="78">
        <f>F105</f>
        <v>3200</v>
      </c>
      <c r="G104" s="119"/>
      <c r="H104" s="120"/>
    </row>
    <row r="105" spans="1:9" x14ac:dyDescent="0.3">
      <c r="A105" s="89">
        <v>14510</v>
      </c>
      <c r="B105" s="89" t="s">
        <v>548</v>
      </c>
      <c r="C105" s="78">
        <v>1200</v>
      </c>
      <c r="D105" s="89"/>
      <c r="E105" s="89"/>
      <c r="F105" s="78">
        <v>3200</v>
      </c>
      <c r="G105" s="121"/>
      <c r="H105" s="89"/>
    </row>
    <row r="106" spans="1:9" x14ac:dyDescent="0.3">
      <c r="C106" s="89"/>
      <c r="D106" s="99"/>
      <c r="E106" s="89"/>
      <c r="F106" s="89"/>
      <c r="G106" s="122"/>
      <c r="H106" s="89"/>
    </row>
    <row r="107" spans="1:9" x14ac:dyDescent="0.3">
      <c r="C107" s="78"/>
      <c r="D107" s="89"/>
      <c r="E107" s="89"/>
      <c r="F107" s="89"/>
      <c r="G107" s="121"/>
      <c r="H107" s="89"/>
    </row>
    <row r="108" spans="1:9" x14ac:dyDescent="0.3">
      <c r="C108" s="72">
        <f>C104+C100+C94+C85+C79+C60+C51+C39+C28+C21+C13+C5+C91</f>
        <v>1860739</v>
      </c>
      <c r="D108" s="72">
        <f>D5+D13+D21+D39+D51+D79+D85+D94+D100+D60+D28</f>
        <v>933224.65</v>
      </c>
      <c r="E108" s="89"/>
      <c r="F108" s="123">
        <f>F5+F13+F21+F28+F39+F51+F60+F79+F85+F91+F94+F100+F104</f>
        <v>2530079.59</v>
      </c>
      <c r="G108" s="119">
        <f>G5+G13+G21+G28+G39+G51+G60+G71+G79+G85+G91+G94+G100+G103</f>
        <v>1095644.3800000004</v>
      </c>
      <c r="H108" s="124">
        <f>G108/F108*100</f>
        <v>43.304739674217139</v>
      </c>
    </row>
    <row r="109" spans="1:9" x14ac:dyDescent="0.3">
      <c r="G109" s="125"/>
      <c r="H109" s="75"/>
    </row>
    <row r="110" spans="1:9" x14ac:dyDescent="0.3">
      <c r="G110" s="125"/>
    </row>
    <row r="111" spans="1:9" x14ac:dyDescent="0.3">
      <c r="D111" s="75"/>
      <c r="G111" s="125"/>
    </row>
    <row r="112" spans="1:9" x14ac:dyDescent="0.3">
      <c r="E112" s="75"/>
      <c r="G112" s="125"/>
    </row>
  </sheetData>
  <mergeCells count="11">
    <mergeCell ref="B69:F70"/>
    <mergeCell ref="B77:E78"/>
    <mergeCell ref="B98:F99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3" sqref="E23"/>
    </sheetView>
  </sheetViews>
  <sheetFormatPr defaultRowHeight="15.75" x14ac:dyDescent="0.25"/>
  <cols>
    <col min="1" max="1" width="10.42578125" style="126" bestFit="1" customWidth="1"/>
    <col min="2" max="2" width="14.5703125" style="33" bestFit="1" customWidth="1"/>
    <col min="3" max="3" width="9.140625" style="33"/>
    <col min="4" max="4" width="28.85546875" style="33" customWidth="1"/>
    <col min="5" max="5" width="27.42578125" style="33" customWidth="1"/>
    <col min="6" max="6" width="20.42578125" style="126" customWidth="1"/>
    <col min="7" max="7" width="17.85546875" style="126" customWidth="1"/>
    <col min="8" max="8" width="20.7109375" style="126" customWidth="1"/>
    <col min="9" max="9" width="21.42578125" style="126" customWidth="1"/>
    <col min="10" max="10" width="20.5703125" style="33" customWidth="1"/>
    <col min="11" max="16384" width="9.140625" style="33"/>
  </cols>
  <sheetData>
    <row r="1" spans="1:10" x14ac:dyDescent="0.25">
      <c r="B1" s="248"/>
      <c r="C1" s="248"/>
      <c r="D1" s="248"/>
    </row>
    <row r="2" spans="1:10" x14ac:dyDescent="0.25">
      <c r="A2" s="127" t="s">
        <v>549</v>
      </c>
      <c r="B2" s="249" t="s">
        <v>550</v>
      </c>
      <c r="C2" s="249"/>
      <c r="D2" s="249"/>
      <c r="E2" s="249"/>
      <c r="F2" s="249"/>
      <c r="G2" s="249"/>
      <c r="H2" s="128"/>
    </row>
    <row r="3" spans="1:10" ht="16.5" thickBot="1" x14ac:dyDescent="0.3">
      <c r="B3" s="250"/>
      <c r="C3" s="250"/>
      <c r="D3" s="250"/>
      <c r="E3" s="129"/>
    </row>
    <row r="4" spans="1:10" ht="16.5" thickBot="1" x14ac:dyDescent="0.3">
      <c r="A4" s="130"/>
      <c r="B4" s="251"/>
      <c r="C4" s="251"/>
      <c r="D4" s="252"/>
      <c r="E4" s="131"/>
      <c r="F4" s="253" t="s">
        <v>551</v>
      </c>
      <c r="G4" s="254"/>
      <c r="H4" s="132"/>
      <c r="I4" s="133" t="s">
        <v>552</v>
      </c>
      <c r="J4" s="132"/>
    </row>
    <row r="5" spans="1:10" x14ac:dyDescent="0.25">
      <c r="A5" s="255">
        <v>30000</v>
      </c>
      <c r="B5" s="257" t="s">
        <v>553</v>
      </c>
      <c r="C5" s="258"/>
      <c r="D5" s="259"/>
      <c r="E5" s="234" t="s">
        <v>453</v>
      </c>
      <c r="F5" s="234" t="s">
        <v>554</v>
      </c>
      <c r="G5" s="234" t="s">
        <v>555</v>
      </c>
      <c r="H5" s="234" t="s">
        <v>456</v>
      </c>
      <c r="I5" s="234" t="s">
        <v>554</v>
      </c>
      <c r="J5" s="134" t="s">
        <v>468</v>
      </c>
    </row>
    <row r="6" spans="1:10" ht="16.5" thickBot="1" x14ac:dyDescent="0.3">
      <c r="A6" s="256"/>
      <c r="B6" s="236" t="s">
        <v>556</v>
      </c>
      <c r="C6" s="237"/>
      <c r="D6" s="238"/>
      <c r="E6" s="235"/>
      <c r="F6" s="235"/>
      <c r="G6" s="235"/>
      <c r="H6" s="235"/>
      <c r="I6" s="235"/>
      <c r="J6" s="134"/>
    </row>
    <row r="7" spans="1:10" ht="16.5" thickBot="1" x14ac:dyDescent="0.3">
      <c r="A7" s="135"/>
      <c r="B7" s="239" t="s">
        <v>557</v>
      </c>
      <c r="C7" s="239"/>
      <c r="D7" s="240"/>
      <c r="E7" s="136">
        <f>E9</f>
        <v>77988</v>
      </c>
      <c r="F7" s="136">
        <f>F9</f>
        <v>16481</v>
      </c>
      <c r="G7" s="137">
        <f>F7/E7*100</f>
        <v>21.13273837000564</v>
      </c>
      <c r="H7" s="136">
        <f>H9</f>
        <v>1486000</v>
      </c>
      <c r="I7" s="136">
        <f>I9</f>
        <v>23220</v>
      </c>
      <c r="J7" s="137">
        <f>I7/H7*100</f>
        <v>1.5625841184387617</v>
      </c>
    </row>
    <row r="8" spans="1:10" ht="16.5" thickBot="1" x14ac:dyDescent="0.3">
      <c r="B8" s="241"/>
      <c r="C8" s="241"/>
      <c r="D8" s="241"/>
      <c r="E8" s="126"/>
      <c r="G8" s="33"/>
    </row>
    <row r="9" spans="1:10" x14ac:dyDescent="0.25">
      <c r="A9" s="242" t="s">
        <v>558</v>
      </c>
      <c r="B9" s="244" t="s">
        <v>559</v>
      </c>
      <c r="C9" s="245"/>
      <c r="D9" s="245"/>
      <c r="E9" s="219">
        <f>E12+E15+E17+E19</f>
        <v>77988</v>
      </c>
      <c r="F9" s="219">
        <f>F17</f>
        <v>16481</v>
      </c>
      <c r="G9" s="220"/>
      <c r="H9" s="219">
        <f>H11+H13+H14+H15+H16+H17+H18+H19+H20</f>
        <v>1486000</v>
      </c>
      <c r="I9" s="219">
        <f>I19</f>
        <v>23220</v>
      </c>
      <c r="J9" s="220">
        <f>I9/H9*100</f>
        <v>1.5625841184387617</v>
      </c>
    </row>
    <row r="10" spans="1:10" ht="16.5" thickBot="1" x14ac:dyDescent="0.3">
      <c r="A10" s="243"/>
      <c r="B10" s="246"/>
      <c r="C10" s="247"/>
      <c r="D10" s="247"/>
      <c r="E10" s="219"/>
      <c r="F10" s="219"/>
      <c r="G10" s="221"/>
      <c r="H10" s="219"/>
      <c r="I10" s="219"/>
      <c r="J10" s="221"/>
    </row>
    <row r="11" spans="1:10" ht="16.5" thickBot="1" x14ac:dyDescent="0.3">
      <c r="A11" s="138">
        <v>8001</v>
      </c>
      <c r="B11" s="222" t="s">
        <v>560</v>
      </c>
      <c r="C11" s="223"/>
      <c r="D11" s="224"/>
      <c r="E11" s="139">
        <v>0</v>
      </c>
      <c r="F11" s="139"/>
      <c r="G11" s="140" t="s">
        <v>561</v>
      </c>
      <c r="H11" s="139">
        <v>1000</v>
      </c>
      <c r="I11" s="139"/>
      <c r="J11" s="140"/>
    </row>
    <row r="12" spans="1:10" ht="16.5" thickBot="1" x14ac:dyDescent="0.3">
      <c r="A12" s="135">
        <v>12907</v>
      </c>
      <c r="B12" s="218" t="s">
        <v>562</v>
      </c>
      <c r="C12" s="218"/>
      <c r="D12" s="218"/>
      <c r="E12" s="141">
        <v>10000</v>
      </c>
      <c r="F12" s="141"/>
      <c r="G12" s="137"/>
      <c r="H12" s="141"/>
      <c r="I12" s="141"/>
      <c r="J12" s="137"/>
    </row>
    <row r="13" spans="1:10" ht="16.5" thickBot="1" x14ac:dyDescent="0.3">
      <c r="A13" s="142">
        <v>12609</v>
      </c>
      <c r="B13" s="222" t="s">
        <v>563</v>
      </c>
      <c r="C13" s="223"/>
      <c r="D13" s="224"/>
      <c r="E13" s="139">
        <v>0</v>
      </c>
      <c r="F13" s="139"/>
      <c r="G13" s="137"/>
      <c r="H13" s="139">
        <v>100000</v>
      </c>
      <c r="I13" s="139"/>
      <c r="J13" s="137"/>
    </row>
    <row r="14" spans="1:10" ht="16.5" thickBot="1" x14ac:dyDescent="0.3">
      <c r="A14" s="138">
        <v>12979</v>
      </c>
      <c r="B14" s="222" t="s">
        <v>564</v>
      </c>
      <c r="C14" s="223"/>
      <c r="D14" s="224"/>
      <c r="E14" s="141">
        <v>0</v>
      </c>
      <c r="F14" s="141"/>
      <c r="G14" s="137"/>
      <c r="H14" s="141">
        <v>500000</v>
      </c>
      <c r="I14" s="141"/>
      <c r="J14" s="137"/>
    </row>
    <row r="15" spans="1:10" ht="16.5" thickBot="1" x14ac:dyDescent="0.3">
      <c r="A15" s="138">
        <v>13431</v>
      </c>
      <c r="B15" s="225" t="s">
        <v>565</v>
      </c>
      <c r="C15" s="226"/>
      <c r="D15" s="227"/>
      <c r="E15" s="141">
        <v>2988</v>
      </c>
      <c r="F15" s="141"/>
      <c r="G15" s="137"/>
      <c r="H15" s="141">
        <v>400000</v>
      </c>
      <c r="I15" s="141"/>
      <c r="J15" s="137"/>
    </row>
    <row r="16" spans="1:10" ht="16.5" thickBot="1" x14ac:dyDescent="0.3">
      <c r="A16" s="138">
        <v>13877</v>
      </c>
      <c r="B16" s="222" t="s">
        <v>566</v>
      </c>
      <c r="C16" s="223"/>
      <c r="D16" s="224"/>
      <c r="E16" s="141">
        <v>0</v>
      </c>
      <c r="F16" s="141"/>
      <c r="G16" s="137"/>
      <c r="H16" s="141">
        <v>50000</v>
      </c>
      <c r="I16" s="141"/>
      <c r="J16" s="137"/>
    </row>
    <row r="17" spans="1:10" x14ac:dyDescent="0.25">
      <c r="A17" s="143">
        <v>14311</v>
      </c>
      <c r="B17" s="228" t="s">
        <v>241</v>
      </c>
      <c r="C17" s="229"/>
      <c r="D17" s="230"/>
      <c r="E17" s="141">
        <v>25000</v>
      </c>
      <c r="F17" s="141">
        <v>16481</v>
      </c>
      <c r="G17" s="137">
        <f>F17/E17*100</f>
        <v>65.924000000000007</v>
      </c>
      <c r="H17" s="141">
        <v>55000</v>
      </c>
      <c r="I17" s="141"/>
      <c r="J17" s="137"/>
    </row>
    <row r="18" spans="1:10" x14ac:dyDescent="0.25">
      <c r="A18" s="135">
        <v>14219</v>
      </c>
      <c r="B18" s="231" t="s">
        <v>567</v>
      </c>
      <c r="C18" s="232"/>
      <c r="D18" s="233"/>
      <c r="E18" s="141">
        <v>0</v>
      </c>
      <c r="F18" s="141"/>
      <c r="G18" s="137"/>
      <c r="H18" s="141">
        <v>150000</v>
      </c>
      <c r="I18" s="141"/>
      <c r="J18" s="137"/>
    </row>
    <row r="19" spans="1:10" x14ac:dyDescent="0.25">
      <c r="A19" s="135">
        <v>14312</v>
      </c>
      <c r="B19" s="218" t="s">
        <v>568</v>
      </c>
      <c r="C19" s="218"/>
      <c r="D19" s="218"/>
      <c r="E19" s="141">
        <v>40000</v>
      </c>
      <c r="F19" s="141"/>
      <c r="G19" s="137"/>
      <c r="H19" s="141">
        <v>150000</v>
      </c>
      <c r="I19" s="141">
        <v>23220</v>
      </c>
      <c r="J19" s="137">
        <f>I19/H19*100</f>
        <v>15.479999999999999</v>
      </c>
    </row>
    <row r="20" spans="1:10" x14ac:dyDescent="0.25">
      <c r="A20" s="144">
        <v>15554</v>
      </c>
      <c r="B20" s="145" t="s">
        <v>569</v>
      </c>
      <c r="C20" s="140"/>
      <c r="D20" s="140"/>
      <c r="E20" s="141"/>
      <c r="F20" s="144"/>
      <c r="G20" s="144"/>
      <c r="H20" s="146">
        <v>80000</v>
      </c>
      <c r="I20" s="144"/>
      <c r="J20" s="140"/>
    </row>
    <row r="21" spans="1:10" x14ac:dyDescent="0.25">
      <c r="E21" s="147"/>
    </row>
  </sheetData>
  <mergeCells count="32">
    <mergeCell ref="A5:A6"/>
    <mergeCell ref="B5:D5"/>
    <mergeCell ref="E5:E6"/>
    <mergeCell ref="F5:F6"/>
    <mergeCell ref="G5:G6"/>
    <mergeCell ref="B1:D1"/>
    <mergeCell ref="B2:G2"/>
    <mergeCell ref="B3:D3"/>
    <mergeCell ref="B4:D4"/>
    <mergeCell ref="F4:G4"/>
    <mergeCell ref="A9:A10"/>
    <mergeCell ref="B9:D10"/>
    <mergeCell ref="E9:E10"/>
    <mergeCell ref="F9:F10"/>
    <mergeCell ref="G9:G10"/>
    <mergeCell ref="H5:H6"/>
    <mergeCell ref="I5:I6"/>
    <mergeCell ref="B6:D6"/>
    <mergeCell ref="B7:D7"/>
    <mergeCell ref="B8:D8"/>
    <mergeCell ref="B19:D19"/>
    <mergeCell ref="H9:H10"/>
    <mergeCell ref="I9:I10"/>
    <mergeCell ref="J9:J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16" workbookViewId="0">
      <selection activeCell="B25" sqref="B25"/>
    </sheetView>
  </sheetViews>
  <sheetFormatPr defaultRowHeight="15.75" x14ac:dyDescent="0.25"/>
  <cols>
    <col min="1" max="1" width="24.42578125" style="33" customWidth="1"/>
    <col min="2" max="2" width="26.140625" style="33" customWidth="1"/>
    <col min="3" max="3" width="18.5703125" style="33" customWidth="1"/>
    <col min="4" max="4" width="19.28515625" style="33" customWidth="1"/>
    <col min="5" max="5" width="19.7109375" style="33" customWidth="1"/>
    <col min="6" max="6" width="20.7109375" style="33" customWidth="1"/>
    <col min="7" max="7" width="20" style="33" customWidth="1"/>
    <col min="8" max="8" width="16.85546875" style="33" customWidth="1"/>
    <col min="9" max="9" width="15.85546875" style="33" customWidth="1"/>
    <col min="10" max="10" width="13.5703125" style="33" bestFit="1" customWidth="1"/>
    <col min="11" max="16384" width="9.140625" style="33"/>
  </cols>
  <sheetData>
    <row r="1" spans="1:8" ht="16.5" thickBot="1" x14ac:dyDescent="0.3">
      <c r="A1" s="148" t="s">
        <v>570</v>
      </c>
      <c r="B1" s="266" t="s">
        <v>571</v>
      </c>
      <c r="C1" s="266"/>
      <c r="D1" s="266"/>
      <c r="E1" s="266"/>
      <c r="F1" s="266"/>
    </row>
    <row r="2" spans="1:8" ht="16.5" thickBot="1" x14ac:dyDescent="0.3">
      <c r="A2" s="149"/>
      <c r="B2" s="150"/>
      <c r="C2" s="131"/>
      <c r="D2" s="151" t="s">
        <v>551</v>
      </c>
      <c r="E2" s="152"/>
      <c r="F2" s="131"/>
      <c r="G2" s="151" t="s">
        <v>552</v>
      </c>
      <c r="H2" s="152"/>
    </row>
    <row r="3" spans="1:8" ht="31.5" x14ac:dyDescent="0.25">
      <c r="A3" s="267">
        <v>21000</v>
      </c>
      <c r="B3" s="153" t="s">
        <v>572</v>
      </c>
      <c r="C3" s="234" t="s">
        <v>573</v>
      </c>
      <c r="D3" s="234" t="s">
        <v>574</v>
      </c>
      <c r="E3" s="234" t="s">
        <v>575</v>
      </c>
      <c r="F3" s="234" t="s">
        <v>573</v>
      </c>
      <c r="G3" s="234" t="s">
        <v>574</v>
      </c>
      <c r="H3" s="234" t="s">
        <v>575</v>
      </c>
    </row>
    <row r="4" spans="1:8" ht="32.25" thickBot="1" x14ac:dyDescent="0.3">
      <c r="A4" s="268"/>
      <c r="B4" s="153" t="s">
        <v>556</v>
      </c>
      <c r="C4" s="235"/>
      <c r="D4" s="235"/>
      <c r="E4" s="263"/>
      <c r="F4" s="235"/>
      <c r="G4" s="235"/>
      <c r="H4" s="263"/>
    </row>
    <row r="5" spans="1:8" ht="32.25" thickBot="1" x14ac:dyDescent="0.3">
      <c r="A5" s="149"/>
      <c r="B5" s="154" t="s">
        <v>576</v>
      </c>
      <c r="C5" s="155">
        <f>C7</f>
        <v>140000</v>
      </c>
      <c r="D5" s="155">
        <f>D7</f>
        <v>97481</v>
      </c>
      <c r="E5" s="156">
        <f>E7</f>
        <v>0.69629285714285716</v>
      </c>
      <c r="F5" s="155">
        <f>F7</f>
        <v>140000</v>
      </c>
      <c r="G5" s="155">
        <f>G7</f>
        <v>100245.24</v>
      </c>
      <c r="H5" s="156">
        <f>G5/F5</f>
        <v>0.7160374285714286</v>
      </c>
    </row>
    <row r="6" spans="1:8" ht="16.5" thickBot="1" x14ac:dyDescent="0.3">
      <c r="B6" s="157"/>
      <c r="H6" s="156"/>
    </row>
    <row r="7" spans="1:8" ht="16.5" thickBot="1" x14ac:dyDescent="0.3">
      <c r="A7" s="158">
        <v>2100</v>
      </c>
      <c r="B7" s="159" t="s">
        <v>577</v>
      </c>
      <c r="C7" s="160">
        <f>C8</f>
        <v>140000</v>
      </c>
      <c r="D7" s="160">
        <f>D8</f>
        <v>97481</v>
      </c>
      <c r="E7" s="161">
        <f>E8</f>
        <v>0.69629285714285716</v>
      </c>
      <c r="F7" s="160">
        <f>F8</f>
        <v>140000</v>
      </c>
      <c r="G7" s="160">
        <f>G8</f>
        <v>100245.24</v>
      </c>
      <c r="H7" s="156">
        <f t="shared" ref="H7:H8" si="0">G7/F7</f>
        <v>0.7160374285714286</v>
      </c>
    </row>
    <row r="8" spans="1:8" ht="32.25" thickBot="1" x14ac:dyDescent="0.3">
      <c r="A8" s="162">
        <v>21110</v>
      </c>
      <c r="B8" s="163" t="s">
        <v>578</v>
      </c>
      <c r="C8" s="164">
        <v>140000</v>
      </c>
      <c r="D8" s="164">
        <v>97481</v>
      </c>
      <c r="E8" s="165">
        <f>D8/C8</f>
        <v>0.69629285714285716</v>
      </c>
      <c r="F8" s="164">
        <v>140000</v>
      </c>
      <c r="G8" s="164">
        <v>100245.24</v>
      </c>
      <c r="H8" s="156">
        <f t="shared" si="0"/>
        <v>0.7160374285714286</v>
      </c>
    </row>
    <row r="9" spans="1:8" ht="32.25" thickBot="1" x14ac:dyDescent="0.3">
      <c r="A9" s="162">
        <v>21120</v>
      </c>
      <c r="B9" s="163" t="s">
        <v>579</v>
      </c>
      <c r="C9" s="164"/>
      <c r="D9" s="164"/>
      <c r="E9" s="166"/>
      <c r="F9" s="164"/>
      <c r="G9" s="164"/>
      <c r="H9" s="166"/>
    </row>
    <row r="10" spans="1:8" ht="32.25" thickBot="1" x14ac:dyDescent="0.3">
      <c r="A10" s="162">
        <v>21200</v>
      </c>
      <c r="B10" s="163" t="s">
        <v>580</v>
      </c>
      <c r="C10" s="164"/>
      <c r="D10" s="164"/>
      <c r="E10" s="165"/>
      <c r="F10" s="164"/>
      <c r="G10" s="164"/>
      <c r="H10" s="165"/>
    </row>
    <row r="11" spans="1:8" ht="16.5" thickBot="1" x14ac:dyDescent="0.3">
      <c r="B11" s="157"/>
    </row>
    <row r="12" spans="1:8" ht="16.5" thickBot="1" x14ac:dyDescent="0.3">
      <c r="A12" s="158">
        <v>2200</v>
      </c>
      <c r="B12" s="159" t="s">
        <v>581</v>
      </c>
      <c r="C12" s="167" t="s">
        <v>521</v>
      </c>
      <c r="D12" s="167" t="s">
        <v>582</v>
      </c>
      <c r="E12" s="167" t="s">
        <v>522</v>
      </c>
      <c r="F12" s="167" t="s">
        <v>521</v>
      </c>
      <c r="G12" s="167" t="s">
        <v>582</v>
      </c>
      <c r="H12" s="167"/>
    </row>
    <row r="14" spans="1:8" x14ac:dyDescent="0.25">
      <c r="A14" s="32"/>
    </row>
    <row r="20" spans="1:8" ht="16.5" thickBot="1" x14ac:dyDescent="0.3">
      <c r="A20" s="32" t="s">
        <v>583</v>
      </c>
    </row>
    <row r="21" spans="1:8" ht="48" thickBot="1" x14ac:dyDescent="0.3">
      <c r="A21" s="35" t="s">
        <v>584</v>
      </c>
      <c r="B21" s="35" t="s">
        <v>585</v>
      </c>
      <c r="C21" s="35" t="s">
        <v>586</v>
      </c>
      <c r="D21" s="168" t="s">
        <v>587</v>
      </c>
      <c r="E21" s="169" t="s">
        <v>588</v>
      </c>
      <c r="F21" s="169" t="s">
        <v>589</v>
      </c>
      <c r="G21" s="170"/>
      <c r="H21" s="171"/>
    </row>
    <row r="22" spans="1:8" ht="16.5" thickBot="1" x14ac:dyDescent="0.3">
      <c r="A22" s="172">
        <v>1</v>
      </c>
      <c r="B22" s="172">
        <v>2</v>
      </c>
      <c r="C22" s="172">
        <v>3</v>
      </c>
      <c r="D22" s="172">
        <v>4</v>
      </c>
      <c r="E22" s="172">
        <v>5</v>
      </c>
      <c r="F22" s="172">
        <v>6</v>
      </c>
      <c r="G22" s="170"/>
      <c r="H22" s="170"/>
    </row>
    <row r="23" spans="1:8" ht="16.5" thickBot="1" x14ac:dyDescent="0.3">
      <c r="A23" s="173" t="s">
        <v>590</v>
      </c>
      <c r="B23" s="174">
        <v>120</v>
      </c>
      <c r="C23" s="174">
        <v>120</v>
      </c>
      <c r="D23" s="175">
        <v>2864448.16</v>
      </c>
      <c r="E23" s="176">
        <f>D23</f>
        <v>2864448.16</v>
      </c>
      <c r="F23" s="177">
        <f>E23/D23</f>
        <v>1</v>
      </c>
      <c r="G23" s="170"/>
      <c r="H23" s="170"/>
    </row>
    <row r="24" spans="1:8" ht="16.5" thickBot="1" x14ac:dyDescent="0.3">
      <c r="A24" s="173" t="s">
        <v>174</v>
      </c>
      <c r="B24" s="174">
        <v>214</v>
      </c>
      <c r="C24" s="174">
        <v>179</v>
      </c>
      <c r="D24" s="175">
        <v>1597186.59</v>
      </c>
      <c r="E24" s="176">
        <f>D24</f>
        <v>1597186.59</v>
      </c>
      <c r="F24" s="177">
        <f t="shared" ref="F24:F26" si="1">E24/D24</f>
        <v>1</v>
      </c>
      <c r="G24" s="170"/>
      <c r="H24" s="170"/>
    </row>
    <row r="25" spans="1:8" ht="16.5" thickBot="1" x14ac:dyDescent="0.3">
      <c r="A25" s="173" t="s">
        <v>591</v>
      </c>
      <c r="B25" s="174">
        <v>60</v>
      </c>
      <c r="C25" s="174">
        <v>60</v>
      </c>
      <c r="D25" s="175">
        <v>608290.18999999994</v>
      </c>
      <c r="E25" s="176">
        <f>D25</f>
        <v>608290.18999999994</v>
      </c>
      <c r="F25" s="177">
        <f t="shared" si="1"/>
        <v>1</v>
      </c>
      <c r="G25" s="170"/>
      <c r="H25" s="170"/>
    </row>
    <row r="26" spans="1:8" ht="16.5" thickBot="1" x14ac:dyDescent="0.3">
      <c r="A26" s="173" t="s">
        <v>436</v>
      </c>
      <c r="B26" s="174">
        <f>SUM(B23:B25)</f>
        <v>394</v>
      </c>
      <c r="C26" s="174">
        <f>SUM(C23:C25)</f>
        <v>359</v>
      </c>
      <c r="D26" s="175">
        <f>SUM(D23:D25)</f>
        <v>5069924.9399999995</v>
      </c>
      <c r="E26" s="176">
        <f>SUM(E23:E25)</f>
        <v>5069924.9399999995</v>
      </c>
      <c r="F26" s="177">
        <f t="shared" si="1"/>
        <v>1</v>
      </c>
      <c r="G26" s="170"/>
      <c r="H26" s="170"/>
    </row>
    <row r="28" spans="1:8" x14ac:dyDescent="0.25">
      <c r="A28" s="32"/>
    </row>
    <row r="30" spans="1:8" x14ac:dyDescent="0.25">
      <c r="C30" s="129"/>
      <c r="D30" s="129"/>
      <c r="E30" s="129"/>
      <c r="F30" s="129"/>
      <c r="G30" s="129"/>
    </row>
    <row r="31" spans="1:8" x14ac:dyDescent="0.25">
      <c r="C31" s="129"/>
      <c r="D31" s="129"/>
      <c r="E31" s="129"/>
      <c r="F31" s="129"/>
      <c r="G31" s="129"/>
    </row>
    <row r="32" spans="1:8" x14ac:dyDescent="0.25">
      <c r="C32" s="129"/>
      <c r="D32" s="129"/>
      <c r="E32" s="129"/>
      <c r="F32" s="129"/>
      <c r="G32" s="129"/>
    </row>
    <row r="33" spans="3:11" x14ac:dyDescent="0.25">
      <c r="C33" s="129"/>
      <c r="D33" s="129"/>
      <c r="E33" s="129"/>
      <c r="F33" s="30"/>
      <c r="G33" s="129"/>
    </row>
    <row r="34" spans="3:11" x14ac:dyDescent="0.25">
      <c r="C34" s="129"/>
      <c r="D34" s="30"/>
      <c r="E34" s="129"/>
      <c r="F34" s="30"/>
      <c r="G34" s="129"/>
    </row>
    <row r="35" spans="3:11" x14ac:dyDescent="0.25">
      <c r="C35" s="129"/>
      <c r="D35" s="30"/>
      <c r="E35" s="129"/>
      <c r="F35" s="30"/>
      <c r="G35" s="129"/>
    </row>
    <row r="36" spans="3:11" x14ac:dyDescent="0.25">
      <c r="C36" s="129"/>
      <c r="D36" s="30"/>
      <c r="E36" s="129"/>
      <c r="F36" s="30"/>
      <c r="G36" s="129"/>
    </row>
    <row r="37" spans="3:11" x14ac:dyDescent="0.25">
      <c r="C37" s="129"/>
      <c r="D37" s="30"/>
      <c r="E37" s="129"/>
      <c r="F37" s="31"/>
      <c r="G37" s="129"/>
    </row>
    <row r="38" spans="3:11" x14ac:dyDescent="0.25">
      <c r="C38" s="129"/>
      <c r="D38" s="30"/>
      <c r="E38" s="129"/>
      <c r="F38" s="30"/>
      <c r="G38" s="129"/>
      <c r="H38" s="39"/>
    </row>
    <row r="39" spans="3:11" x14ac:dyDescent="0.25">
      <c r="C39" s="129"/>
      <c r="D39" s="30"/>
      <c r="E39" s="129"/>
      <c r="F39" s="30"/>
      <c r="G39" s="129"/>
    </row>
    <row r="40" spans="3:11" x14ac:dyDescent="0.25">
      <c r="C40" s="129"/>
      <c r="D40" s="62"/>
      <c r="E40" s="129"/>
      <c r="F40" s="129"/>
      <c r="G40" s="129"/>
    </row>
    <row r="41" spans="3:11" x14ac:dyDescent="0.25">
      <c r="C41" s="129"/>
      <c r="D41" s="30"/>
      <c r="E41" s="129"/>
      <c r="F41" s="129"/>
      <c r="G41" s="129"/>
    </row>
    <row r="42" spans="3:11" x14ac:dyDescent="0.25">
      <c r="C42" s="129"/>
      <c r="D42" s="30"/>
      <c r="E42" s="129"/>
      <c r="F42" s="129"/>
      <c r="G42" s="129"/>
    </row>
    <row r="44" spans="3:11" x14ac:dyDescent="0.25">
      <c r="H44" s="30"/>
    </row>
    <row r="45" spans="3:11" x14ac:dyDescent="0.25">
      <c r="H45" s="57"/>
    </row>
    <row r="46" spans="3:11" x14ac:dyDescent="0.25">
      <c r="C46" s="129"/>
      <c r="D46" s="129"/>
      <c r="E46" s="129"/>
      <c r="F46" s="129"/>
      <c r="G46" s="129"/>
      <c r="H46" s="30"/>
      <c r="I46" s="129"/>
      <c r="J46" s="129"/>
      <c r="K46" s="129"/>
    </row>
    <row r="47" spans="3:11" x14ac:dyDescent="0.25">
      <c r="C47" s="129"/>
      <c r="D47" s="129"/>
      <c r="E47" s="129"/>
      <c r="F47" s="129"/>
      <c r="G47" s="129"/>
      <c r="H47" s="30"/>
      <c r="I47" s="129"/>
      <c r="J47" s="129"/>
      <c r="K47" s="129"/>
    </row>
    <row r="48" spans="3:11" x14ac:dyDescent="0.25">
      <c r="C48" s="129"/>
      <c r="D48" s="129"/>
      <c r="E48" s="129"/>
      <c r="F48" s="31"/>
      <c r="G48" s="264"/>
      <c r="H48" s="30"/>
      <c r="I48" s="129"/>
      <c r="J48" s="129"/>
      <c r="K48" s="129"/>
    </row>
    <row r="49" spans="3:11" x14ac:dyDescent="0.25">
      <c r="C49" s="129"/>
      <c r="D49" s="129"/>
      <c r="E49" s="129"/>
      <c r="F49" s="31"/>
      <c r="G49" s="264"/>
      <c r="H49" s="30"/>
      <c r="I49" s="129"/>
      <c r="J49" s="129"/>
      <c r="K49" s="129"/>
    </row>
    <row r="50" spans="3:11" x14ac:dyDescent="0.25">
      <c r="C50" s="129"/>
      <c r="D50" s="129"/>
      <c r="E50" s="129"/>
      <c r="F50" s="31"/>
      <c r="G50" s="264"/>
      <c r="H50" s="62"/>
      <c r="I50" s="129"/>
      <c r="J50" s="129"/>
      <c r="K50" s="129"/>
    </row>
    <row r="51" spans="3:11" x14ac:dyDescent="0.25">
      <c r="C51" s="129"/>
      <c r="D51" s="129"/>
      <c r="E51" s="129"/>
      <c r="F51" s="129"/>
      <c r="G51" s="129"/>
      <c r="H51" s="62"/>
      <c r="I51" s="129"/>
      <c r="J51" s="129"/>
      <c r="K51" s="129"/>
    </row>
    <row r="52" spans="3:11" x14ac:dyDescent="0.25">
      <c r="C52" s="129"/>
      <c r="D52" s="129"/>
      <c r="E52" s="129"/>
      <c r="F52" s="129"/>
      <c r="G52" s="129"/>
      <c r="H52" s="129"/>
      <c r="I52" s="129"/>
      <c r="J52" s="129"/>
      <c r="K52" s="129"/>
    </row>
    <row r="53" spans="3:11" x14ac:dyDescent="0.25">
      <c r="C53" s="129"/>
      <c r="D53" s="129"/>
      <c r="E53" s="129"/>
      <c r="F53" s="178"/>
      <c r="G53" s="129"/>
      <c r="H53" s="129"/>
      <c r="I53" s="129"/>
      <c r="J53" s="129"/>
      <c r="K53" s="129"/>
    </row>
    <row r="54" spans="3:11" x14ac:dyDescent="0.25">
      <c r="C54" s="129"/>
      <c r="D54" s="129"/>
      <c r="E54" s="129"/>
      <c r="F54" s="178"/>
      <c r="G54" s="129"/>
      <c r="H54" s="129"/>
      <c r="I54" s="129"/>
      <c r="J54" s="129"/>
      <c r="K54" s="129"/>
    </row>
    <row r="55" spans="3:11" x14ac:dyDescent="0.25">
      <c r="C55" s="129"/>
      <c r="D55" s="129"/>
      <c r="E55" s="129"/>
      <c r="F55" s="129"/>
      <c r="G55" s="129"/>
      <c r="H55" s="129"/>
      <c r="I55" s="129"/>
      <c r="J55" s="129"/>
      <c r="K55" s="129"/>
    </row>
    <row r="56" spans="3:11" x14ac:dyDescent="0.25">
      <c r="C56" s="129"/>
      <c r="D56" s="129"/>
      <c r="E56" s="129"/>
      <c r="F56" s="129"/>
      <c r="G56" s="129"/>
      <c r="H56" s="179"/>
      <c r="I56" s="129"/>
      <c r="J56" s="129"/>
      <c r="K56" s="129"/>
    </row>
    <row r="57" spans="3:11" x14ac:dyDescent="0.25">
      <c r="C57" s="129"/>
      <c r="D57" s="31"/>
      <c r="E57" s="264"/>
      <c r="F57" s="264"/>
      <c r="G57" s="129"/>
      <c r="H57" s="179"/>
      <c r="I57" s="129"/>
      <c r="J57" s="129"/>
      <c r="K57" s="129"/>
    </row>
    <row r="58" spans="3:11" x14ac:dyDescent="0.25">
      <c r="C58" s="129"/>
      <c r="D58" s="31"/>
      <c r="E58" s="264"/>
      <c r="F58" s="264"/>
      <c r="G58" s="129"/>
      <c r="H58" s="265"/>
      <c r="I58" s="129"/>
      <c r="J58" s="129"/>
      <c r="K58" s="129"/>
    </row>
    <row r="59" spans="3:11" x14ac:dyDescent="0.25">
      <c r="C59" s="129"/>
      <c r="D59" s="31"/>
      <c r="E59" s="264"/>
      <c r="F59" s="264"/>
      <c r="G59" s="129"/>
      <c r="H59" s="265"/>
      <c r="I59" s="129"/>
      <c r="J59" s="129"/>
      <c r="K59" s="129"/>
    </row>
    <row r="60" spans="3:11" x14ac:dyDescent="0.25">
      <c r="C60" s="129"/>
      <c r="D60" s="30"/>
      <c r="E60" s="30"/>
      <c r="F60" s="30"/>
      <c r="G60" s="129"/>
      <c r="H60" s="179"/>
      <c r="I60" s="129"/>
      <c r="J60" s="129"/>
      <c r="K60" s="129"/>
    </row>
    <row r="61" spans="3:11" x14ac:dyDescent="0.25">
      <c r="C61" s="129"/>
      <c r="D61" s="30"/>
      <c r="E61" s="30"/>
      <c r="F61" s="30"/>
      <c r="G61" s="178"/>
      <c r="H61" s="180"/>
      <c r="I61" s="178"/>
      <c r="J61" s="129"/>
      <c r="K61" s="129"/>
    </row>
    <row r="62" spans="3:11" x14ac:dyDescent="0.25">
      <c r="C62" s="129"/>
      <c r="D62" s="30"/>
      <c r="E62" s="30"/>
      <c r="F62" s="30"/>
      <c r="G62" s="129"/>
      <c r="H62" s="170"/>
      <c r="I62" s="178"/>
      <c r="J62" s="181"/>
      <c r="K62" s="129"/>
    </row>
    <row r="63" spans="3:11" x14ac:dyDescent="0.25">
      <c r="C63" s="129"/>
      <c r="D63" s="30"/>
      <c r="E63" s="30"/>
      <c r="F63" s="30"/>
      <c r="G63" s="129"/>
      <c r="H63" s="170"/>
      <c r="I63" s="181"/>
      <c r="J63" s="129"/>
      <c r="K63" s="129"/>
    </row>
    <row r="64" spans="3:11" x14ac:dyDescent="0.25">
      <c r="C64" s="129"/>
      <c r="D64" s="260"/>
      <c r="E64" s="30"/>
      <c r="F64" s="260"/>
      <c r="G64" s="178"/>
      <c r="H64" s="129"/>
      <c r="I64" s="181"/>
      <c r="J64" s="129"/>
      <c r="K64" s="129"/>
    </row>
    <row r="65" spans="3:11" x14ac:dyDescent="0.25">
      <c r="C65" s="129"/>
      <c r="D65" s="260"/>
      <c r="E65" s="30"/>
      <c r="F65" s="260"/>
      <c r="G65" s="129"/>
      <c r="H65" s="129"/>
      <c r="I65" s="129"/>
      <c r="J65" s="129"/>
      <c r="K65" s="129"/>
    </row>
    <row r="66" spans="3:11" x14ac:dyDescent="0.25">
      <c r="C66" s="129"/>
      <c r="D66" s="30"/>
      <c r="E66" s="183"/>
      <c r="F66" s="261"/>
      <c r="G66" s="129"/>
      <c r="H66" s="129"/>
      <c r="I66" s="129"/>
      <c r="J66" s="129"/>
      <c r="K66" s="129"/>
    </row>
    <row r="67" spans="3:11" x14ac:dyDescent="0.25">
      <c r="C67" s="129"/>
      <c r="D67" s="30"/>
      <c r="E67" s="183"/>
      <c r="F67" s="261"/>
      <c r="G67" s="129"/>
      <c r="H67" s="129"/>
      <c r="I67" s="181"/>
      <c r="J67" s="129"/>
      <c r="K67" s="129"/>
    </row>
    <row r="68" spans="3:11" x14ac:dyDescent="0.25">
      <c r="C68" s="129"/>
      <c r="D68" s="262"/>
      <c r="E68" s="30"/>
      <c r="F68" s="261"/>
      <c r="G68" s="129"/>
      <c r="H68" s="129"/>
      <c r="I68" s="129"/>
      <c r="J68" s="129"/>
      <c r="K68" s="129"/>
    </row>
    <row r="69" spans="3:11" x14ac:dyDescent="0.25">
      <c r="C69" s="129"/>
      <c r="D69" s="262"/>
      <c r="E69" s="30"/>
      <c r="F69" s="261"/>
      <c r="G69" s="129"/>
      <c r="H69" s="129"/>
      <c r="I69" s="129"/>
      <c r="J69" s="129"/>
      <c r="K69" s="129"/>
    </row>
    <row r="70" spans="3:11" x14ac:dyDescent="0.25">
      <c r="C70" s="129"/>
      <c r="D70" s="129"/>
      <c r="E70" s="129"/>
      <c r="F70" s="129"/>
      <c r="G70" s="129"/>
      <c r="H70" s="129"/>
      <c r="I70" s="129"/>
      <c r="J70" s="129"/>
      <c r="K70" s="129"/>
    </row>
    <row r="71" spans="3:11" x14ac:dyDescent="0.25">
      <c r="C71" s="129"/>
      <c r="D71" s="129"/>
      <c r="E71" s="129"/>
      <c r="F71" s="129"/>
      <c r="G71" s="129"/>
      <c r="H71" s="129"/>
      <c r="I71" s="129"/>
      <c r="J71" s="129"/>
      <c r="K71" s="129"/>
    </row>
    <row r="72" spans="3:11" x14ac:dyDescent="0.25">
      <c r="C72" s="129"/>
      <c r="D72" s="129"/>
      <c r="E72" s="129"/>
      <c r="F72" s="129"/>
      <c r="G72" s="129"/>
      <c r="H72" s="129"/>
      <c r="I72" s="129"/>
      <c r="J72" s="129"/>
      <c r="K72" s="129"/>
    </row>
    <row r="73" spans="3:11" x14ac:dyDescent="0.25">
      <c r="C73" s="129"/>
      <c r="D73" s="52"/>
      <c r="E73" s="52"/>
      <c r="F73" s="52"/>
      <c r="G73" s="129"/>
      <c r="H73" s="129"/>
      <c r="I73" s="129"/>
      <c r="J73" s="129"/>
      <c r="K73" s="129"/>
    </row>
    <row r="74" spans="3:11" x14ac:dyDescent="0.25">
      <c r="C74" s="129"/>
      <c r="D74" s="52"/>
      <c r="E74" s="52"/>
      <c r="F74" s="52"/>
      <c r="G74" s="129"/>
      <c r="H74" s="129"/>
      <c r="I74" s="129"/>
      <c r="J74" s="129"/>
      <c r="K74" s="129"/>
    </row>
    <row r="75" spans="3:11" x14ac:dyDescent="0.25">
      <c r="C75" s="129"/>
      <c r="D75" s="129"/>
      <c r="E75" s="129"/>
      <c r="F75" s="129"/>
      <c r="G75" s="129"/>
      <c r="H75" s="179"/>
      <c r="I75" s="129"/>
      <c r="J75" s="129"/>
      <c r="K75" s="129"/>
    </row>
    <row r="76" spans="3:11" x14ac:dyDescent="0.25">
      <c r="C76" s="129"/>
      <c r="D76" s="129"/>
      <c r="E76" s="129"/>
      <c r="F76" s="129"/>
      <c r="G76" s="129"/>
      <c r="H76" s="179"/>
      <c r="I76" s="129"/>
      <c r="J76" s="129"/>
      <c r="K76" s="129"/>
    </row>
    <row r="77" spans="3:11" x14ac:dyDescent="0.25">
      <c r="C77" s="129"/>
      <c r="D77" s="129"/>
      <c r="E77" s="129"/>
      <c r="F77" s="129"/>
      <c r="G77" s="129"/>
      <c r="H77" s="179"/>
      <c r="I77" s="129"/>
      <c r="J77" s="129"/>
      <c r="K77" s="129"/>
    </row>
    <row r="78" spans="3:11" x14ac:dyDescent="0.25">
      <c r="C78" s="129"/>
      <c r="D78" s="129"/>
      <c r="E78" s="129"/>
      <c r="F78" s="129"/>
      <c r="G78" s="129"/>
      <c r="H78" s="179"/>
      <c r="I78" s="129"/>
      <c r="J78" s="129"/>
      <c r="K78" s="129"/>
    </row>
    <row r="79" spans="3:11" x14ac:dyDescent="0.25">
      <c r="C79" s="129"/>
      <c r="D79" s="179"/>
      <c r="E79" s="129"/>
      <c r="F79" s="129"/>
      <c r="G79" s="129"/>
      <c r="H79" s="179"/>
      <c r="I79" s="129"/>
      <c r="J79" s="129"/>
      <c r="K79" s="129"/>
    </row>
    <row r="80" spans="3:11" x14ac:dyDescent="0.25">
      <c r="C80" s="129"/>
      <c r="D80" s="179"/>
      <c r="E80" s="129"/>
      <c r="F80" s="129"/>
      <c r="G80" s="129"/>
      <c r="H80" s="180"/>
      <c r="I80" s="129"/>
      <c r="J80" s="129"/>
      <c r="K80" s="129"/>
    </row>
    <row r="81" spans="3:11" x14ac:dyDescent="0.25">
      <c r="C81" s="129"/>
      <c r="D81" s="179"/>
      <c r="E81" s="129"/>
      <c r="F81" s="129"/>
      <c r="G81" s="129"/>
      <c r="H81" s="170"/>
      <c r="I81" s="129"/>
      <c r="J81" s="129"/>
      <c r="K81" s="129"/>
    </row>
    <row r="82" spans="3:11" x14ac:dyDescent="0.25">
      <c r="C82" s="129"/>
      <c r="D82" s="179"/>
      <c r="E82" s="129"/>
      <c r="F82" s="129"/>
      <c r="G82" s="129"/>
      <c r="H82" s="170"/>
      <c r="I82" s="129"/>
      <c r="J82" s="129"/>
      <c r="K82" s="129"/>
    </row>
    <row r="83" spans="3:11" x14ac:dyDescent="0.25">
      <c r="C83" s="129"/>
      <c r="D83" s="179"/>
      <c r="E83" s="129"/>
      <c r="F83" s="129"/>
      <c r="G83" s="129"/>
      <c r="H83" s="129"/>
      <c r="I83" s="129"/>
      <c r="J83" s="129"/>
      <c r="K83" s="129"/>
    </row>
    <row r="84" spans="3:11" x14ac:dyDescent="0.25">
      <c r="C84" s="129"/>
      <c r="D84" s="179"/>
      <c r="E84" s="129"/>
      <c r="F84" s="129"/>
      <c r="G84" s="129"/>
      <c r="H84" s="129"/>
      <c r="I84" s="129"/>
      <c r="J84" s="129"/>
      <c r="K84" s="129"/>
    </row>
    <row r="85" spans="3:11" x14ac:dyDescent="0.25">
      <c r="C85" s="129"/>
      <c r="D85" s="170"/>
      <c r="E85" s="129"/>
      <c r="F85" s="129"/>
      <c r="G85" s="129"/>
      <c r="H85" s="129"/>
      <c r="I85" s="129"/>
      <c r="J85" s="129"/>
      <c r="K85" s="129"/>
    </row>
    <row r="86" spans="3:11" x14ac:dyDescent="0.25">
      <c r="C86" s="129"/>
      <c r="D86" s="170"/>
      <c r="E86" s="129"/>
      <c r="F86" s="129"/>
      <c r="G86" s="129"/>
      <c r="H86" s="129"/>
      <c r="I86" s="129"/>
      <c r="J86" s="129"/>
      <c r="K86" s="129"/>
    </row>
    <row r="87" spans="3:11" x14ac:dyDescent="0.25">
      <c r="C87" s="129"/>
      <c r="D87" s="129"/>
      <c r="E87" s="129"/>
      <c r="F87" s="129"/>
      <c r="G87" s="129"/>
      <c r="H87" s="129"/>
      <c r="I87" s="129"/>
      <c r="J87" s="129"/>
      <c r="K87" s="129"/>
    </row>
    <row r="88" spans="3:11" x14ac:dyDescent="0.25">
      <c r="C88" s="129"/>
      <c r="D88" s="129"/>
      <c r="E88" s="129"/>
      <c r="F88" s="129"/>
      <c r="G88" s="129"/>
      <c r="H88" s="129"/>
      <c r="I88" s="129"/>
      <c r="J88" s="129"/>
      <c r="K88" s="129"/>
    </row>
    <row r="89" spans="3:11" x14ac:dyDescent="0.25">
      <c r="C89" s="129"/>
      <c r="D89" s="129"/>
      <c r="E89" s="129"/>
      <c r="F89" s="129"/>
      <c r="G89" s="129"/>
      <c r="H89" s="129"/>
      <c r="I89" s="129"/>
      <c r="J89" s="129"/>
      <c r="K89" s="129"/>
    </row>
    <row r="90" spans="3:11" x14ac:dyDescent="0.25">
      <c r="C90" s="129"/>
      <c r="D90" s="129"/>
      <c r="E90" s="129"/>
      <c r="F90" s="129"/>
      <c r="G90" s="129"/>
      <c r="H90" s="129"/>
      <c r="I90" s="129"/>
      <c r="J90" s="129"/>
      <c r="K90" s="129"/>
    </row>
    <row r="91" spans="3:11" x14ac:dyDescent="0.25">
      <c r="C91" s="129"/>
      <c r="D91" s="170"/>
      <c r="E91" s="179"/>
      <c r="F91" s="30"/>
      <c r="G91" s="129"/>
      <c r="H91" s="129"/>
      <c r="I91" s="129"/>
      <c r="J91" s="129"/>
      <c r="K91" s="129"/>
    </row>
    <row r="92" spans="3:11" x14ac:dyDescent="0.25">
      <c r="C92" s="129"/>
      <c r="D92" s="170"/>
      <c r="E92" s="179"/>
      <c r="F92" s="30"/>
      <c r="G92" s="129"/>
      <c r="H92" s="129"/>
      <c r="I92" s="129"/>
      <c r="J92" s="129"/>
      <c r="K92" s="129"/>
    </row>
    <row r="93" spans="3:11" x14ac:dyDescent="0.25">
      <c r="C93" s="129"/>
      <c r="D93" s="170"/>
      <c r="E93" s="179"/>
      <c r="F93" s="30"/>
      <c r="G93" s="129"/>
      <c r="H93" s="129"/>
      <c r="I93" s="129"/>
      <c r="J93" s="129"/>
      <c r="K93" s="129"/>
    </row>
    <row r="94" spans="3:11" x14ac:dyDescent="0.25">
      <c r="C94" s="129"/>
      <c r="D94" s="170"/>
      <c r="E94" s="179"/>
      <c r="F94" s="30"/>
      <c r="G94" s="129"/>
      <c r="H94" s="129"/>
      <c r="I94" s="129"/>
      <c r="J94" s="129"/>
      <c r="K94" s="129"/>
    </row>
    <row r="95" spans="3:11" x14ac:dyDescent="0.25">
      <c r="C95" s="129"/>
      <c r="D95" s="179"/>
      <c r="E95" s="179"/>
      <c r="F95" s="30"/>
      <c r="G95" s="129"/>
      <c r="H95" s="129"/>
      <c r="I95" s="129"/>
      <c r="J95" s="129"/>
      <c r="K95" s="129"/>
    </row>
    <row r="96" spans="3:11" x14ac:dyDescent="0.25">
      <c r="C96" s="129"/>
      <c r="D96" s="170"/>
      <c r="E96" s="179"/>
      <c r="F96" s="30"/>
      <c r="G96" s="129"/>
      <c r="H96" s="129"/>
      <c r="I96" s="129"/>
      <c r="J96" s="129"/>
      <c r="K96" s="129"/>
    </row>
    <row r="97" spans="3:11" x14ac:dyDescent="0.25">
      <c r="C97" s="129"/>
      <c r="D97" s="170"/>
      <c r="E97" s="170"/>
      <c r="F97" s="62"/>
      <c r="G97" s="129"/>
      <c r="H97" s="129"/>
      <c r="I97" s="129"/>
      <c r="J97" s="129"/>
      <c r="K97" s="129"/>
    </row>
    <row r="98" spans="3:11" x14ac:dyDescent="0.25">
      <c r="C98" s="129"/>
      <c r="D98" s="170"/>
      <c r="E98" s="170"/>
      <c r="F98" s="62"/>
      <c r="G98" s="129"/>
      <c r="H98" s="129"/>
      <c r="I98" s="129"/>
      <c r="J98" s="129"/>
      <c r="K98" s="129"/>
    </row>
    <row r="99" spans="3:11" x14ac:dyDescent="0.25">
      <c r="C99" s="129"/>
      <c r="D99" s="182"/>
      <c r="E99" s="182"/>
      <c r="F99" s="30"/>
      <c r="G99" s="129"/>
      <c r="H99" s="129"/>
      <c r="I99" s="129"/>
      <c r="J99" s="129"/>
      <c r="K99" s="129"/>
    </row>
    <row r="100" spans="3:11" x14ac:dyDescent="0.25">
      <c r="C100" s="129"/>
      <c r="D100" s="182"/>
      <c r="E100" s="182"/>
      <c r="F100" s="31"/>
      <c r="G100" s="129"/>
      <c r="H100" s="129"/>
      <c r="I100" s="129"/>
      <c r="J100" s="129"/>
      <c r="K100" s="129"/>
    </row>
    <row r="101" spans="3:11" x14ac:dyDescent="0.25"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3:11" x14ac:dyDescent="0.25">
      <c r="C102" s="129"/>
      <c r="D102" s="129"/>
      <c r="E102" s="129"/>
      <c r="F102" s="129"/>
      <c r="G102" s="129"/>
      <c r="H102" s="129"/>
      <c r="I102" s="129"/>
      <c r="J102" s="129"/>
      <c r="K102" s="129"/>
    </row>
    <row r="103" spans="3:11" x14ac:dyDescent="0.25">
      <c r="C103" s="129"/>
      <c r="D103" s="129"/>
      <c r="E103" s="129"/>
      <c r="F103" s="129"/>
      <c r="G103" s="129"/>
      <c r="H103" s="129"/>
      <c r="I103" s="129"/>
      <c r="J103" s="129"/>
      <c r="K103" s="129"/>
    </row>
    <row r="104" spans="3:11" x14ac:dyDescent="0.25">
      <c r="C104" s="129"/>
      <c r="D104" s="129"/>
      <c r="E104" s="129"/>
      <c r="F104" s="129"/>
      <c r="G104" s="129"/>
      <c r="H104" s="129"/>
      <c r="I104" s="129"/>
      <c r="J104" s="129"/>
      <c r="K104" s="129"/>
    </row>
  </sheetData>
  <mergeCells count="18">
    <mergeCell ref="B1:F1"/>
    <mergeCell ref="A3:A4"/>
    <mergeCell ref="C3:C4"/>
    <mergeCell ref="D3:D4"/>
    <mergeCell ref="E3:E4"/>
    <mergeCell ref="F3:F4"/>
    <mergeCell ref="G3:G4"/>
    <mergeCell ref="H3:H4"/>
    <mergeCell ref="G48:G50"/>
    <mergeCell ref="E57:E59"/>
    <mergeCell ref="F57:F59"/>
    <mergeCell ref="H58:H59"/>
    <mergeCell ref="D64:D65"/>
    <mergeCell ref="F64:F65"/>
    <mergeCell ref="E66:E67"/>
    <mergeCell ref="F66:F67"/>
    <mergeCell ref="D68:D69"/>
    <mergeCell ref="F68:F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5"/>
  <sheetViews>
    <sheetView topLeftCell="A292" zoomScaleNormal="100" workbookViewId="0">
      <selection activeCell="AJ81" sqref="AJ81"/>
    </sheetView>
  </sheetViews>
  <sheetFormatPr defaultRowHeight="15" x14ac:dyDescent="0.25"/>
  <cols>
    <col min="1" max="1" width="2.28515625" style="21" customWidth="1"/>
    <col min="2" max="2" width="0" style="21" hidden="1" customWidth="1"/>
    <col min="3" max="3" width="4.140625" style="21" customWidth="1"/>
    <col min="4" max="4" width="6.5703125" style="21" customWidth="1"/>
    <col min="5" max="5" width="44.28515625" style="21" customWidth="1"/>
    <col min="6" max="6" width="13.85546875" style="21" customWidth="1"/>
    <col min="7" max="7" width="4" style="21" customWidth="1"/>
    <col min="8" max="8" width="14.85546875" style="21" customWidth="1"/>
    <col min="9" max="9" width="40.140625" style="21" customWidth="1"/>
    <col min="10" max="10" width="5" style="21" customWidth="1"/>
    <col min="11" max="11" width="0.85546875" style="21" customWidth="1"/>
    <col min="12" max="12" width="1.42578125" style="21" customWidth="1"/>
    <col min="13" max="256" width="9.140625" style="21"/>
    <col min="257" max="257" width="2.28515625" style="21" customWidth="1"/>
    <col min="258" max="258" width="0" style="21" hidden="1" customWidth="1"/>
    <col min="259" max="259" width="11.7109375" style="21" customWidth="1"/>
    <col min="260" max="260" width="6.5703125" style="21" customWidth="1"/>
    <col min="261" max="261" width="26.85546875" style="21" customWidth="1"/>
    <col min="262" max="262" width="7.42578125" style="21" customWidth="1"/>
    <col min="263" max="263" width="11.140625" style="21" customWidth="1"/>
    <col min="264" max="264" width="14.85546875" style="21" customWidth="1"/>
    <col min="265" max="265" width="18.5703125" style="21" customWidth="1"/>
    <col min="266" max="266" width="5" style="21" customWidth="1"/>
    <col min="267" max="267" width="0.85546875" style="21" customWidth="1"/>
    <col min="268" max="268" width="1.42578125" style="21" customWidth="1"/>
    <col min="269" max="512" width="9.140625" style="21"/>
    <col min="513" max="513" width="2.28515625" style="21" customWidth="1"/>
    <col min="514" max="514" width="0" style="21" hidden="1" customWidth="1"/>
    <col min="515" max="515" width="11.7109375" style="21" customWidth="1"/>
    <col min="516" max="516" width="6.5703125" style="21" customWidth="1"/>
    <col min="517" max="517" width="26.85546875" style="21" customWidth="1"/>
    <col min="518" max="518" width="7.42578125" style="21" customWidth="1"/>
    <col min="519" max="519" width="11.140625" style="21" customWidth="1"/>
    <col min="520" max="520" width="14.85546875" style="21" customWidth="1"/>
    <col min="521" max="521" width="18.5703125" style="21" customWidth="1"/>
    <col min="522" max="522" width="5" style="21" customWidth="1"/>
    <col min="523" max="523" width="0.85546875" style="21" customWidth="1"/>
    <col min="524" max="524" width="1.42578125" style="21" customWidth="1"/>
    <col min="525" max="768" width="9.140625" style="21"/>
    <col min="769" max="769" width="2.28515625" style="21" customWidth="1"/>
    <col min="770" max="770" width="0" style="21" hidden="1" customWidth="1"/>
    <col min="771" max="771" width="11.7109375" style="21" customWidth="1"/>
    <col min="772" max="772" width="6.5703125" style="21" customWidth="1"/>
    <col min="773" max="773" width="26.85546875" style="21" customWidth="1"/>
    <col min="774" max="774" width="7.42578125" style="21" customWidth="1"/>
    <col min="775" max="775" width="11.140625" style="21" customWidth="1"/>
    <col min="776" max="776" width="14.85546875" style="21" customWidth="1"/>
    <col min="777" max="777" width="18.5703125" style="21" customWidth="1"/>
    <col min="778" max="778" width="5" style="21" customWidth="1"/>
    <col min="779" max="779" width="0.85546875" style="21" customWidth="1"/>
    <col min="780" max="780" width="1.42578125" style="21" customWidth="1"/>
    <col min="781" max="1024" width="9.140625" style="21"/>
    <col min="1025" max="1025" width="2.28515625" style="21" customWidth="1"/>
    <col min="1026" max="1026" width="0" style="21" hidden="1" customWidth="1"/>
    <col min="1027" max="1027" width="11.7109375" style="21" customWidth="1"/>
    <col min="1028" max="1028" width="6.5703125" style="21" customWidth="1"/>
    <col min="1029" max="1029" width="26.85546875" style="21" customWidth="1"/>
    <col min="1030" max="1030" width="7.42578125" style="21" customWidth="1"/>
    <col min="1031" max="1031" width="11.140625" style="21" customWidth="1"/>
    <col min="1032" max="1032" width="14.85546875" style="21" customWidth="1"/>
    <col min="1033" max="1033" width="18.5703125" style="21" customWidth="1"/>
    <col min="1034" max="1034" width="5" style="21" customWidth="1"/>
    <col min="1035" max="1035" width="0.85546875" style="21" customWidth="1"/>
    <col min="1036" max="1036" width="1.42578125" style="21" customWidth="1"/>
    <col min="1037" max="1280" width="9.140625" style="21"/>
    <col min="1281" max="1281" width="2.28515625" style="21" customWidth="1"/>
    <col min="1282" max="1282" width="0" style="21" hidden="1" customWidth="1"/>
    <col min="1283" max="1283" width="11.7109375" style="21" customWidth="1"/>
    <col min="1284" max="1284" width="6.5703125" style="21" customWidth="1"/>
    <col min="1285" max="1285" width="26.85546875" style="21" customWidth="1"/>
    <col min="1286" max="1286" width="7.42578125" style="21" customWidth="1"/>
    <col min="1287" max="1287" width="11.140625" style="21" customWidth="1"/>
    <col min="1288" max="1288" width="14.85546875" style="21" customWidth="1"/>
    <col min="1289" max="1289" width="18.5703125" style="21" customWidth="1"/>
    <col min="1290" max="1290" width="5" style="21" customWidth="1"/>
    <col min="1291" max="1291" width="0.85546875" style="21" customWidth="1"/>
    <col min="1292" max="1292" width="1.42578125" style="21" customWidth="1"/>
    <col min="1293" max="1536" width="9.140625" style="21"/>
    <col min="1537" max="1537" width="2.28515625" style="21" customWidth="1"/>
    <col min="1538" max="1538" width="0" style="21" hidden="1" customWidth="1"/>
    <col min="1539" max="1539" width="11.7109375" style="21" customWidth="1"/>
    <col min="1540" max="1540" width="6.5703125" style="21" customWidth="1"/>
    <col min="1541" max="1541" width="26.85546875" style="21" customWidth="1"/>
    <col min="1542" max="1542" width="7.42578125" style="21" customWidth="1"/>
    <col min="1543" max="1543" width="11.140625" style="21" customWidth="1"/>
    <col min="1544" max="1544" width="14.85546875" style="21" customWidth="1"/>
    <col min="1545" max="1545" width="18.5703125" style="21" customWidth="1"/>
    <col min="1546" max="1546" width="5" style="21" customWidth="1"/>
    <col min="1547" max="1547" width="0.85546875" style="21" customWidth="1"/>
    <col min="1548" max="1548" width="1.42578125" style="21" customWidth="1"/>
    <col min="1549" max="1792" width="9.140625" style="21"/>
    <col min="1793" max="1793" width="2.28515625" style="21" customWidth="1"/>
    <col min="1794" max="1794" width="0" style="21" hidden="1" customWidth="1"/>
    <col min="1795" max="1795" width="11.7109375" style="21" customWidth="1"/>
    <col min="1796" max="1796" width="6.5703125" style="21" customWidth="1"/>
    <col min="1797" max="1797" width="26.85546875" style="21" customWidth="1"/>
    <col min="1798" max="1798" width="7.42578125" style="21" customWidth="1"/>
    <col min="1799" max="1799" width="11.140625" style="21" customWidth="1"/>
    <col min="1800" max="1800" width="14.85546875" style="21" customWidth="1"/>
    <col min="1801" max="1801" width="18.5703125" style="21" customWidth="1"/>
    <col min="1802" max="1802" width="5" style="21" customWidth="1"/>
    <col min="1803" max="1803" width="0.85546875" style="21" customWidth="1"/>
    <col min="1804" max="1804" width="1.42578125" style="21" customWidth="1"/>
    <col min="1805" max="2048" width="9.140625" style="21"/>
    <col min="2049" max="2049" width="2.28515625" style="21" customWidth="1"/>
    <col min="2050" max="2050" width="0" style="21" hidden="1" customWidth="1"/>
    <col min="2051" max="2051" width="11.7109375" style="21" customWidth="1"/>
    <col min="2052" max="2052" width="6.5703125" style="21" customWidth="1"/>
    <col min="2053" max="2053" width="26.85546875" style="21" customWidth="1"/>
    <col min="2054" max="2054" width="7.42578125" style="21" customWidth="1"/>
    <col min="2055" max="2055" width="11.140625" style="21" customWidth="1"/>
    <col min="2056" max="2056" width="14.85546875" style="21" customWidth="1"/>
    <col min="2057" max="2057" width="18.5703125" style="21" customWidth="1"/>
    <col min="2058" max="2058" width="5" style="21" customWidth="1"/>
    <col min="2059" max="2059" width="0.85546875" style="21" customWidth="1"/>
    <col min="2060" max="2060" width="1.42578125" style="21" customWidth="1"/>
    <col min="2061" max="2304" width="9.140625" style="21"/>
    <col min="2305" max="2305" width="2.28515625" style="21" customWidth="1"/>
    <col min="2306" max="2306" width="0" style="21" hidden="1" customWidth="1"/>
    <col min="2307" max="2307" width="11.7109375" style="21" customWidth="1"/>
    <col min="2308" max="2308" width="6.5703125" style="21" customWidth="1"/>
    <col min="2309" max="2309" width="26.85546875" style="21" customWidth="1"/>
    <col min="2310" max="2310" width="7.42578125" style="21" customWidth="1"/>
    <col min="2311" max="2311" width="11.140625" style="21" customWidth="1"/>
    <col min="2312" max="2312" width="14.85546875" style="21" customWidth="1"/>
    <col min="2313" max="2313" width="18.5703125" style="21" customWidth="1"/>
    <col min="2314" max="2314" width="5" style="21" customWidth="1"/>
    <col min="2315" max="2315" width="0.85546875" style="21" customWidth="1"/>
    <col min="2316" max="2316" width="1.42578125" style="21" customWidth="1"/>
    <col min="2317" max="2560" width="9.140625" style="21"/>
    <col min="2561" max="2561" width="2.28515625" style="21" customWidth="1"/>
    <col min="2562" max="2562" width="0" style="21" hidden="1" customWidth="1"/>
    <col min="2563" max="2563" width="11.7109375" style="21" customWidth="1"/>
    <col min="2564" max="2564" width="6.5703125" style="21" customWidth="1"/>
    <col min="2565" max="2565" width="26.85546875" style="21" customWidth="1"/>
    <col min="2566" max="2566" width="7.42578125" style="21" customWidth="1"/>
    <col min="2567" max="2567" width="11.140625" style="21" customWidth="1"/>
    <col min="2568" max="2568" width="14.85546875" style="21" customWidth="1"/>
    <col min="2569" max="2569" width="18.5703125" style="21" customWidth="1"/>
    <col min="2570" max="2570" width="5" style="21" customWidth="1"/>
    <col min="2571" max="2571" width="0.85546875" style="21" customWidth="1"/>
    <col min="2572" max="2572" width="1.42578125" style="21" customWidth="1"/>
    <col min="2573" max="2816" width="9.140625" style="21"/>
    <col min="2817" max="2817" width="2.28515625" style="21" customWidth="1"/>
    <col min="2818" max="2818" width="0" style="21" hidden="1" customWidth="1"/>
    <col min="2819" max="2819" width="11.7109375" style="21" customWidth="1"/>
    <col min="2820" max="2820" width="6.5703125" style="21" customWidth="1"/>
    <col min="2821" max="2821" width="26.85546875" style="21" customWidth="1"/>
    <col min="2822" max="2822" width="7.42578125" style="21" customWidth="1"/>
    <col min="2823" max="2823" width="11.140625" style="21" customWidth="1"/>
    <col min="2824" max="2824" width="14.85546875" style="21" customWidth="1"/>
    <col min="2825" max="2825" width="18.5703125" style="21" customWidth="1"/>
    <col min="2826" max="2826" width="5" style="21" customWidth="1"/>
    <col min="2827" max="2827" width="0.85546875" style="21" customWidth="1"/>
    <col min="2828" max="2828" width="1.42578125" style="21" customWidth="1"/>
    <col min="2829" max="3072" width="9.140625" style="21"/>
    <col min="3073" max="3073" width="2.28515625" style="21" customWidth="1"/>
    <col min="3074" max="3074" width="0" style="21" hidden="1" customWidth="1"/>
    <col min="3075" max="3075" width="11.7109375" style="21" customWidth="1"/>
    <col min="3076" max="3076" width="6.5703125" style="21" customWidth="1"/>
    <col min="3077" max="3077" width="26.85546875" style="21" customWidth="1"/>
    <col min="3078" max="3078" width="7.42578125" style="21" customWidth="1"/>
    <col min="3079" max="3079" width="11.140625" style="21" customWidth="1"/>
    <col min="3080" max="3080" width="14.85546875" style="21" customWidth="1"/>
    <col min="3081" max="3081" width="18.5703125" style="21" customWidth="1"/>
    <col min="3082" max="3082" width="5" style="21" customWidth="1"/>
    <col min="3083" max="3083" width="0.85546875" style="21" customWidth="1"/>
    <col min="3084" max="3084" width="1.42578125" style="21" customWidth="1"/>
    <col min="3085" max="3328" width="9.140625" style="21"/>
    <col min="3329" max="3329" width="2.28515625" style="21" customWidth="1"/>
    <col min="3330" max="3330" width="0" style="21" hidden="1" customWidth="1"/>
    <col min="3331" max="3331" width="11.7109375" style="21" customWidth="1"/>
    <col min="3332" max="3332" width="6.5703125" style="21" customWidth="1"/>
    <col min="3333" max="3333" width="26.85546875" style="21" customWidth="1"/>
    <col min="3334" max="3334" width="7.42578125" style="21" customWidth="1"/>
    <col min="3335" max="3335" width="11.140625" style="21" customWidth="1"/>
    <col min="3336" max="3336" width="14.85546875" style="21" customWidth="1"/>
    <col min="3337" max="3337" width="18.5703125" style="21" customWidth="1"/>
    <col min="3338" max="3338" width="5" style="21" customWidth="1"/>
    <col min="3339" max="3339" width="0.85546875" style="21" customWidth="1"/>
    <col min="3340" max="3340" width="1.42578125" style="21" customWidth="1"/>
    <col min="3341" max="3584" width="9.140625" style="21"/>
    <col min="3585" max="3585" width="2.28515625" style="21" customWidth="1"/>
    <col min="3586" max="3586" width="0" style="21" hidden="1" customWidth="1"/>
    <col min="3587" max="3587" width="11.7109375" style="21" customWidth="1"/>
    <col min="3588" max="3588" width="6.5703125" style="21" customWidth="1"/>
    <col min="3589" max="3589" width="26.85546875" style="21" customWidth="1"/>
    <col min="3590" max="3590" width="7.42578125" style="21" customWidth="1"/>
    <col min="3591" max="3591" width="11.140625" style="21" customWidth="1"/>
    <col min="3592" max="3592" width="14.85546875" style="21" customWidth="1"/>
    <col min="3593" max="3593" width="18.5703125" style="21" customWidth="1"/>
    <col min="3594" max="3594" width="5" style="21" customWidth="1"/>
    <col min="3595" max="3595" width="0.85546875" style="21" customWidth="1"/>
    <col min="3596" max="3596" width="1.42578125" style="21" customWidth="1"/>
    <col min="3597" max="3840" width="9.140625" style="21"/>
    <col min="3841" max="3841" width="2.28515625" style="21" customWidth="1"/>
    <col min="3842" max="3842" width="0" style="21" hidden="1" customWidth="1"/>
    <col min="3843" max="3843" width="11.7109375" style="21" customWidth="1"/>
    <col min="3844" max="3844" width="6.5703125" style="21" customWidth="1"/>
    <col min="3845" max="3845" width="26.85546875" style="21" customWidth="1"/>
    <col min="3846" max="3846" width="7.42578125" style="21" customWidth="1"/>
    <col min="3847" max="3847" width="11.140625" style="21" customWidth="1"/>
    <col min="3848" max="3848" width="14.85546875" style="21" customWidth="1"/>
    <col min="3849" max="3849" width="18.5703125" style="21" customWidth="1"/>
    <col min="3850" max="3850" width="5" style="21" customWidth="1"/>
    <col min="3851" max="3851" width="0.85546875" style="21" customWidth="1"/>
    <col min="3852" max="3852" width="1.42578125" style="21" customWidth="1"/>
    <col min="3853" max="4096" width="9.140625" style="21"/>
    <col min="4097" max="4097" width="2.28515625" style="21" customWidth="1"/>
    <col min="4098" max="4098" width="0" style="21" hidden="1" customWidth="1"/>
    <col min="4099" max="4099" width="11.7109375" style="21" customWidth="1"/>
    <col min="4100" max="4100" width="6.5703125" style="21" customWidth="1"/>
    <col min="4101" max="4101" width="26.85546875" style="21" customWidth="1"/>
    <col min="4102" max="4102" width="7.42578125" style="21" customWidth="1"/>
    <col min="4103" max="4103" width="11.140625" style="21" customWidth="1"/>
    <col min="4104" max="4104" width="14.85546875" style="21" customWidth="1"/>
    <col min="4105" max="4105" width="18.5703125" style="21" customWidth="1"/>
    <col min="4106" max="4106" width="5" style="21" customWidth="1"/>
    <col min="4107" max="4107" width="0.85546875" style="21" customWidth="1"/>
    <col min="4108" max="4108" width="1.42578125" style="21" customWidth="1"/>
    <col min="4109" max="4352" width="9.140625" style="21"/>
    <col min="4353" max="4353" width="2.28515625" style="21" customWidth="1"/>
    <col min="4354" max="4354" width="0" style="21" hidden="1" customWidth="1"/>
    <col min="4355" max="4355" width="11.7109375" style="21" customWidth="1"/>
    <col min="4356" max="4356" width="6.5703125" style="21" customWidth="1"/>
    <col min="4357" max="4357" width="26.85546875" style="21" customWidth="1"/>
    <col min="4358" max="4358" width="7.42578125" style="21" customWidth="1"/>
    <col min="4359" max="4359" width="11.140625" style="21" customWidth="1"/>
    <col min="4360" max="4360" width="14.85546875" style="21" customWidth="1"/>
    <col min="4361" max="4361" width="18.5703125" style="21" customWidth="1"/>
    <col min="4362" max="4362" width="5" style="21" customWidth="1"/>
    <col min="4363" max="4363" width="0.85546875" style="21" customWidth="1"/>
    <col min="4364" max="4364" width="1.42578125" style="21" customWidth="1"/>
    <col min="4365" max="4608" width="9.140625" style="21"/>
    <col min="4609" max="4609" width="2.28515625" style="21" customWidth="1"/>
    <col min="4610" max="4610" width="0" style="21" hidden="1" customWidth="1"/>
    <col min="4611" max="4611" width="11.7109375" style="21" customWidth="1"/>
    <col min="4612" max="4612" width="6.5703125" style="21" customWidth="1"/>
    <col min="4613" max="4613" width="26.85546875" style="21" customWidth="1"/>
    <col min="4614" max="4614" width="7.42578125" style="21" customWidth="1"/>
    <col min="4615" max="4615" width="11.140625" style="21" customWidth="1"/>
    <col min="4616" max="4616" width="14.85546875" style="21" customWidth="1"/>
    <col min="4617" max="4617" width="18.5703125" style="21" customWidth="1"/>
    <col min="4618" max="4618" width="5" style="21" customWidth="1"/>
    <col min="4619" max="4619" width="0.85546875" style="21" customWidth="1"/>
    <col min="4620" max="4620" width="1.42578125" style="21" customWidth="1"/>
    <col min="4621" max="4864" width="9.140625" style="21"/>
    <col min="4865" max="4865" width="2.28515625" style="21" customWidth="1"/>
    <col min="4866" max="4866" width="0" style="21" hidden="1" customWidth="1"/>
    <col min="4867" max="4867" width="11.7109375" style="21" customWidth="1"/>
    <col min="4868" max="4868" width="6.5703125" style="21" customWidth="1"/>
    <col min="4869" max="4869" width="26.85546875" style="21" customWidth="1"/>
    <col min="4870" max="4870" width="7.42578125" style="21" customWidth="1"/>
    <col min="4871" max="4871" width="11.140625" style="21" customWidth="1"/>
    <col min="4872" max="4872" width="14.85546875" style="21" customWidth="1"/>
    <col min="4873" max="4873" width="18.5703125" style="21" customWidth="1"/>
    <col min="4874" max="4874" width="5" style="21" customWidth="1"/>
    <col min="4875" max="4875" width="0.85546875" style="21" customWidth="1"/>
    <col min="4876" max="4876" width="1.42578125" style="21" customWidth="1"/>
    <col min="4877" max="5120" width="9.140625" style="21"/>
    <col min="5121" max="5121" width="2.28515625" style="21" customWidth="1"/>
    <col min="5122" max="5122" width="0" style="21" hidden="1" customWidth="1"/>
    <col min="5123" max="5123" width="11.7109375" style="21" customWidth="1"/>
    <col min="5124" max="5124" width="6.5703125" style="21" customWidth="1"/>
    <col min="5125" max="5125" width="26.85546875" style="21" customWidth="1"/>
    <col min="5126" max="5126" width="7.42578125" style="21" customWidth="1"/>
    <col min="5127" max="5127" width="11.140625" style="21" customWidth="1"/>
    <col min="5128" max="5128" width="14.85546875" style="21" customWidth="1"/>
    <col min="5129" max="5129" width="18.5703125" style="21" customWidth="1"/>
    <col min="5130" max="5130" width="5" style="21" customWidth="1"/>
    <col min="5131" max="5131" width="0.85546875" style="21" customWidth="1"/>
    <col min="5132" max="5132" width="1.42578125" style="21" customWidth="1"/>
    <col min="5133" max="5376" width="9.140625" style="21"/>
    <col min="5377" max="5377" width="2.28515625" style="21" customWidth="1"/>
    <col min="5378" max="5378" width="0" style="21" hidden="1" customWidth="1"/>
    <col min="5379" max="5379" width="11.7109375" style="21" customWidth="1"/>
    <col min="5380" max="5380" width="6.5703125" style="21" customWidth="1"/>
    <col min="5381" max="5381" width="26.85546875" style="21" customWidth="1"/>
    <col min="5382" max="5382" width="7.42578125" style="21" customWidth="1"/>
    <col min="5383" max="5383" width="11.140625" style="21" customWidth="1"/>
    <col min="5384" max="5384" width="14.85546875" style="21" customWidth="1"/>
    <col min="5385" max="5385" width="18.5703125" style="21" customWidth="1"/>
    <col min="5386" max="5386" width="5" style="21" customWidth="1"/>
    <col min="5387" max="5387" width="0.85546875" style="21" customWidth="1"/>
    <col min="5388" max="5388" width="1.42578125" style="21" customWidth="1"/>
    <col min="5389" max="5632" width="9.140625" style="21"/>
    <col min="5633" max="5633" width="2.28515625" style="21" customWidth="1"/>
    <col min="5634" max="5634" width="0" style="21" hidden="1" customWidth="1"/>
    <col min="5635" max="5635" width="11.7109375" style="21" customWidth="1"/>
    <col min="5636" max="5636" width="6.5703125" style="21" customWidth="1"/>
    <col min="5637" max="5637" width="26.85546875" style="21" customWidth="1"/>
    <col min="5638" max="5638" width="7.42578125" style="21" customWidth="1"/>
    <col min="5639" max="5639" width="11.140625" style="21" customWidth="1"/>
    <col min="5640" max="5640" width="14.85546875" style="21" customWidth="1"/>
    <col min="5641" max="5641" width="18.5703125" style="21" customWidth="1"/>
    <col min="5642" max="5642" width="5" style="21" customWidth="1"/>
    <col min="5643" max="5643" width="0.85546875" style="21" customWidth="1"/>
    <col min="5644" max="5644" width="1.42578125" style="21" customWidth="1"/>
    <col min="5645" max="5888" width="9.140625" style="21"/>
    <col min="5889" max="5889" width="2.28515625" style="21" customWidth="1"/>
    <col min="5890" max="5890" width="0" style="21" hidden="1" customWidth="1"/>
    <col min="5891" max="5891" width="11.7109375" style="21" customWidth="1"/>
    <col min="5892" max="5892" width="6.5703125" style="21" customWidth="1"/>
    <col min="5893" max="5893" width="26.85546875" style="21" customWidth="1"/>
    <col min="5894" max="5894" width="7.42578125" style="21" customWidth="1"/>
    <col min="5895" max="5895" width="11.140625" style="21" customWidth="1"/>
    <col min="5896" max="5896" width="14.85546875" style="21" customWidth="1"/>
    <col min="5897" max="5897" width="18.5703125" style="21" customWidth="1"/>
    <col min="5898" max="5898" width="5" style="21" customWidth="1"/>
    <col min="5899" max="5899" width="0.85546875" style="21" customWidth="1"/>
    <col min="5900" max="5900" width="1.42578125" style="21" customWidth="1"/>
    <col min="5901" max="6144" width="9.140625" style="21"/>
    <col min="6145" max="6145" width="2.28515625" style="21" customWidth="1"/>
    <col min="6146" max="6146" width="0" style="21" hidden="1" customWidth="1"/>
    <col min="6147" max="6147" width="11.7109375" style="21" customWidth="1"/>
    <col min="6148" max="6148" width="6.5703125" style="21" customWidth="1"/>
    <col min="6149" max="6149" width="26.85546875" style="21" customWidth="1"/>
    <col min="6150" max="6150" width="7.42578125" style="21" customWidth="1"/>
    <col min="6151" max="6151" width="11.140625" style="21" customWidth="1"/>
    <col min="6152" max="6152" width="14.85546875" style="21" customWidth="1"/>
    <col min="6153" max="6153" width="18.5703125" style="21" customWidth="1"/>
    <col min="6154" max="6154" width="5" style="21" customWidth="1"/>
    <col min="6155" max="6155" width="0.85546875" style="21" customWidth="1"/>
    <col min="6156" max="6156" width="1.42578125" style="21" customWidth="1"/>
    <col min="6157" max="6400" width="9.140625" style="21"/>
    <col min="6401" max="6401" width="2.28515625" style="21" customWidth="1"/>
    <col min="6402" max="6402" width="0" style="21" hidden="1" customWidth="1"/>
    <col min="6403" max="6403" width="11.7109375" style="21" customWidth="1"/>
    <col min="6404" max="6404" width="6.5703125" style="21" customWidth="1"/>
    <col min="6405" max="6405" width="26.85546875" style="21" customWidth="1"/>
    <col min="6406" max="6406" width="7.42578125" style="21" customWidth="1"/>
    <col min="6407" max="6407" width="11.140625" style="21" customWidth="1"/>
    <col min="6408" max="6408" width="14.85546875" style="21" customWidth="1"/>
    <col min="6409" max="6409" width="18.5703125" style="21" customWidth="1"/>
    <col min="6410" max="6410" width="5" style="21" customWidth="1"/>
    <col min="6411" max="6411" width="0.85546875" style="21" customWidth="1"/>
    <col min="6412" max="6412" width="1.42578125" style="21" customWidth="1"/>
    <col min="6413" max="6656" width="9.140625" style="21"/>
    <col min="6657" max="6657" width="2.28515625" style="21" customWidth="1"/>
    <col min="6658" max="6658" width="0" style="21" hidden="1" customWidth="1"/>
    <col min="6659" max="6659" width="11.7109375" style="21" customWidth="1"/>
    <col min="6660" max="6660" width="6.5703125" style="21" customWidth="1"/>
    <col min="6661" max="6661" width="26.85546875" style="21" customWidth="1"/>
    <col min="6662" max="6662" width="7.42578125" style="21" customWidth="1"/>
    <col min="6663" max="6663" width="11.140625" style="21" customWidth="1"/>
    <col min="6664" max="6664" width="14.85546875" style="21" customWidth="1"/>
    <col min="6665" max="6665" width="18.5703125" style="21" customWidth="1"/>
    <col min="6666" max="6666" width="5" style="21" customWidth="1"/>
    <col min="6667" max="6667" width="0.85546875" style="21" customWidth="1"/>
    <col min="6668" max="6668" width="1.42578125" style="21" customWidth="1"/>
    <col min="6669" max="6912" width="9.140625" style="21"/>
    <col min="6913" max="6913" width="2.28515625" style="21" customWidth="1"/>
    <col min="6914" max="6914" width="0" style="21" hidden="1" customWidth="1"/>
    <col min="6915" max="6915" width="11.7109375" style="21" customWidth="1"/>
    <col min="6916" max="6916" width="6.5703125" style="21" customWidth="1"/>
    <col min="6917" max="6917" width="26.85546875" style="21" customWidth="1"/>
    <col min="6918" max="6918" width="7.42578125" style="21" customWidth="1"/>
    <col min="6919" max="6919" width="11.140625" style="21" customWidth="1"/>
    <col min="6920" max="6920" width="14.85546875" style="21" customWidth="1"/>
    <col min="6921" max="6921" width="18.5703125" style="21" customWidth="1"/>
    <col min="6922" max="6922" width="5" style="21" customWidth="1"/>
    <col min="6923" max="6923" width="0.85546875" style="21" customWidth="1"/>
    <col min="6924" max="6924" width="1.42578125" style="21" customWidth="1"/>
    <col min="6925" max="7168" width="9.140625" style="21"/>
    <col min="7169" max="7169" width="2.28515625" style="21" customWidth="1"/>
    <col min="7170" max="7170" width="0" style="21" hidden="1" customWidth="1"/>
    <col min="7171" max="7171" width="11.7109375" style="21" customWidth="1"/>
    <col min="7172" max="7172" width="6.5703125" style="21" customWidth="1"/>
    <col min="7173" max="7173" width="26.85546875" style="21" customWidth="1"/>
    <col min="7174" max="7174" width="7.42578125" style="21" customWidth="1"/>
    <col min="7175" max="7175" width="11.140625" style="21" customWidth="1"/>
    <col min="7176" max="7176" width="14.85546875" style="21" customWidth="1"/>
    <col min="7177" max="7177" width="18.5703125" style="21" customWidth="1"/>
    <col min="7178" max="7178" width="5" style="21" customWidth="1"/>
    <col min="7179" max="7179" width="0.85546875" style="21" customWidth="1"/>
    <col min="7180" max="7180" width="1.42578125" style="21" customWidth="1"/>
    <col min="7181" max="7424" width="9.140625" style="21"/>
    <col min="7425" max="7425" width="2.28515625" style="21" customWidth="1"/>
    <col min="7426" max="7426" width="0" style="21" hidden="1" customWidth="1"/>
    <col min="7427" max="7427" width="11.7109375" style="21" customWidth="1"/>
    <col min="7428" max="7428" width="6.5703125" style="21" customWidth="1"/>
    <col min="7429" max="7429" width="26.85546875" style="21" customWidth="1"/>
    <col min="7430" max="7430" width="7.42578125" style="21" customWidth="1"/>
    <col min="7431" max="7431" width="11.140625" style="21" customWidth="1"/>
    <col min="7432" max="7432" width="14.85546875" style="21" customWidth="1"/>
    <col min="7433" max="7433" width="18.5703125" style="21" customWidth="1"/>
    <col min="7434" max="7434" width="5" style="21" customWidth="1"/>
    <col min="7435" max="7435" width="0.85546875" style="21" customWidth="1"/>
    <col min="7436" max="7436" width="1.42578125" style="21" customWidth="1"/>
    <col min="7437" max="7680" width="9.140625" style="21"/>
    <col min="7681" max="7681" width="2.28515625" style="21" customWidth="1"/>
    <col min="7682" max="7682" width="0" style="21" hidden="1" customWidth="1"/>
    <col min="7683" max="7683" width="11.7109375" style="21" customWidth="1"/>
    <col min="7684" max="7684" width="6.5703125" style="21" customWidth="1"/>
    <col min="7685" max="7685" width="26.85546875" style="21" customWidth="1"/>
    <col min="7686" max="7686" width="7.42578125" style="21" customWidth="1"/>
    <col min="7687" max="7687" width="11.140625" style="21" customWidth="1"/>
    <col min="7688" max="7688" width="14.85546875" style="21" customWidth="1"/>
    <col min="7689" max="7689" width="18.5703125" style="21" customWidth="1"/>
    <col min="7690" max="7690" width="5" style="21" customWidth="1"/>
    <col min="7691" max="7691" width="0.85546875" style="21" customWidth="1"/>
    <col min="7692" max="7692" width="1.42578125" style="21" customWidth="1"/>
    <col min="7693" max="7936" width="9.140625" style="21"/>
    <col min="7937" max="7937" width="2.28515625" style="21" customWidth="1"/>
    <col min="7938" max="7938" width="0" style="21" hidden="1" customWidth="1"/>
    <col min="7939" max="7939" width="11.7109375" style="21" customWidth="1"/>
    <col min="7940" max="7940" width="6.5703125" style="21" customWidth="1"/>
    <col min="7941" max="7941" width="26.85546875" style="21" customWidth="1"/>
    <col min="7942" max="7942" width="7.42578125" style="21" customWidth="1"/>
    <col min="7943" max="7943" width="11.140625" style="21" customWidth="1"/>
    <col min="7944" max="7944" width="14.85546875" style="21" customWidth="1"/>
    <col min="7945" max="7945" width="18.5703125" style="21" customWidth="1"/>
    <col min="7946" max="7946" width="5" style="21" customWidth="1"/>
    <col min="7947" max="7947" width="0.85546875" style="21" customWidth="1"/>
    <col min="7948" max="7948" width="1.42578125" style="21" customWidth="1"/>
    <col min="7949" max="8192" width="9.140625" style="21"/>
    <col min="8193" max="8193" width="2.28515625" style="21" customWidth="1"/>
    <col min="8194" max="8194" width="0" style="21" hidden="1" customWidth="1"/>
    <col min="8195" max="8195" width="11.7109375" style="21" customWidth="1"/>
    <col min="8196" max="8196" width="6.5703125" style="21" customWidth="1"/>
    <col min="8197" max="8197" width="26.85546875" style="21" customWidth="1"/>
    <col min="8198" max="8198" width="7.42578125" style="21" customWidth="1"/>
    <col min="8199" max="8199" width="11.140625" style="21" customWidth="1"/>
    <col min="8200" max="8200" width="14.85546875" style="21" customWidth="1"/>
    <col min="8201" max="8201" width="18.5703125" style="21" customWidth="1"/>
    <col min="8202" max="8202" width="5" style="21" customWidth="1"/>
    <col min="8203" max="8203" width="0.85546875" style="21" customWidth="1"/>
    <col min="8204" max="8204" width="1.42578125" style="21" customWidth="1"/>
    <col min="8205" max="8448" width="9.140625" style="21"/>
    <col min="8449" max="8449" width="2.28515625" style="21" customWidth="1"/>
    <col min="8450" max="8450" width="0" style="21" hidden="1" customWidth="1"/>
    <col min="8451" max="8451" width="11.7109375" style="21" customWidth="1"/>
    <col min="8452" max="8452" width="6.5703125" style="21" customWidth="1"/>
    <col min="8453" max="8453" width="26.85546875" style="21" customWidth="1"/>
    <col min="8454" max="8454" width="7.42578125" style="21" customWidth="1"/>
    <col min="8455" max="8455" width="11.140625" style="21" customWidth="1"/>
    <col min="8456" max="8456" width="14.85546875" style="21" customWidth="1"/>
    <col min="8457" max="8457" width="18.5703125" style="21" customWidth="1"/>
    <col min="8458" max="8458" width="5" style="21" customWidth="1"/>
    <col min="8459" max="8459" width="0.85546875" style="21" customWidth="1"/>
    <col min="8460" max="8460" width="1.42578125" style="21" customWidth="1"/>
    <col min="8461" max="8704" width="9.140625" style="21"/>
    <col min="8705" max="8705" width="2.28515625" style="21" customWidth="1"/>
    <col min="8706" max="8706" width="0" style="21" hidden="1" customWidth="1"/>
    <col min="8707" max="8707" width="11.7109375" style="21" customWidth="1"/>
    <col min="8708" max="8708" width="6.5703125" style="21" customWidth="1"/>
    <col min="8709" max="8709" width="26.85546875" style="21" customWidth="1"/>
    <col min="8710" max="8710" width="7.42578125" style="21" customWidth="1"/>
    <col min="8711" max="8711" width="11.140625" style="21" customWidth="1"/>
    <col min="8712" max="8712" width="14.85546875" style="21" customWidth="1"/>
    <col min="8713" max="8713" width="18.5703125" style="21" customWidth="1"/>
    <col min="8714" max="8714" width="5" style="21" customWidth="1"/>
    <col min="8715" max="8715" width="0.85546875" style="21" customWidth="1"/>
    <col min="8716" max="8716" width="1.42578125" style="21" customWidth="1"/>
    <col min="8717" max="8960" width="9.140625" style="21"/>
    <col min="8961" max="8961" width="2.28515625" style="21" customWidth="1"/>
    <col min="8962" max="8962" width="0" style="21" hidden="1" customWidth="1"/>
    <col min="8963" max="8963" width="11.7109375" style="21" customWidth="1"/>
    <col min="8964" max="8964" width="6.5703125" style="21" customWidth="1"/>
    <col min="8965" max="8965" width="26.85546875" style="21" customWidth="1"/>
    <col min="8966" max="8966" width="7.42578125" style="21" customWidth="1"/>
    <col min="8967" max="8967" width="11.140625" style="21" customWidth="1"/>
    <col min="8968" max="8968" width="14.85546875" style="21" customWidth="1"/>
    <col min="8969" max="8969" width="18.5703125" style="21" customWidth="1"/>
    <col min="8970" max="8970" width="5" style="21" customWidth="1"/>
    <col min="8971" max="8971" width="0.85546875" style="21" customWidth="1"/>
    <col min="8972" max="8972" width="1.42578125" style="21" customWidth="1"/>
    <col min="8973" max="9216" width="9.140625" style="21"/>
    <col min="9217" max="9217" width="2.28515625" style="21" customWidth="1"/>
    <col min="9218" max="9218" width="0" style="21" hidden="1" customWidth="1"/>
    <col min="9219" max="9219" width="11.7109375" style="21" customWidth="1"/>
    <col min="9220" max="9220" width="6.5703125" style="21" customWidth="1"/>
    <col min="9221" max="9221" width="26.85546875" style="21" customWidth="1"/>
    <col min="9222" max="9222" width="7.42578125" style="21" customWidth="1"/>
    <col min="9223" max="9223" width="11.140625" style="21" customWidth="1"/>
    <col min="9224" max="9224" width="14.85546875" style="21" customWidth="1"/>
    <col min="9225" max="9225" width="18.5703125" style="21" customWidth="1"/>
    <col min="9226" max="9226" width="5" style="21" customWidth="1"/>
    <col min="9227" max="9227" width="0.85546875" style="21" customWidth="1"/>
    <col min="9228" max="9228" width="1.42578125" style="21" customWidth="1"/>
    <col min="9229" max="9472" width="9.140625" style="21"/>
    <col min="9473" max="9473" width="2.28515625" style="21" customWidth="1"/>
    <col min="9474" max="9474" width="0" style="21" hidden="1" customWidth="1"/>
    <col min="9475" max="9475" width="11.7109375" style="21" customWidth="1"/>
    <col min="9476" max="9476" width="6.5703125" style="21" customWidth="1"/>
    <col min="9477" max="9477" width="26.85546875" style="21" customWidth="1"/>
    <col min="9478" max="9478" width="7.42578125" style="21" customWidth="1"/>
    <col min="9479" max="9479" width="11.140625" style="21" customWidth="1"/>
    <col min="9480" max="9480" width="14.85546875" style="21" customWidth="1"/>
    <col min="9481" max="9481" width="18.5703125" style="21" customWidth="1"/>
    <col min="9482" max="9482" width="5" style="21" customWidth="1"/>
    <col min="9483" max="9483" width="0.85546875" style="21" customWidth="1"/>
    <col min="9484" max="9484" width="1.42578125" style="21" customWidth="1"/>
    <col min="9485" max="9728" width="9.140625" style="21"/>
    <col min="9729" max="9729" width="2.28515625" style="21" customWidth="1"/>
    <col min="9730" max="9730" width="0" style="21" hidden="1" customWidth="1"/>
    <col min="9731" max="9731" width="11.7109375" style="21" customWidth="1"/>
    <col min="9732" max="9732" width="6.5703125" style="21" customWidth="1"/>
    <col min="9733" max="9733" width="26.85546875" style="21" customWidth="1"/>
    <col min="9734" max="9734" width="7.42578125" style="21" customWidth="1"/>
    <col min="9735" max="9735" width="11.140625" style="21" customWidth="1"/>
    <col min="9736" max="9736" width="14.85546875" style="21" customWidth="1"/>
    <col min="9737" max="9737" width="18.5703125" style="21" customWidth="1"/>
    <col min="9738" max="9738" width="5" style="21" customWidth="1"/>
    <col min="9739" max="9739" width="0.85546875" style="21" customWidth="1"/>
    <col min="9740" max="9740" width="1.42578125" style="21" customWidth="1"/>
    <col min="9741" max="9984" width="9.140625" style="21"/>
    <col min="9985" max="9985" width="2.28515625" style="21" customWidth="1"/>
    <col min="9986" max="9986" width="0" style="21" hidden="1" customWidth="1"/>
    <col min="9987" max="9987" width="11.7109375" style="21" customWidth="1"/>
    <col min="9988" max="9988" width="6.5703125" style="21" customWidth="1"/>
    <col min="9989" max="9989" width="26.85546875" style="21" customWidth="1"/>
    <col min="9990" max="9990" width="7.42578125" style="21" customWidth="1"/>
    <col min="9991" max="9991" width="11.140625" style="21" customWidth="1"/>
    <col min="9992" max="9992" width="14.85546875" style="21" customWidth="1"/>
    <col min="9993" max="9993" width="18.5703125" style="21" customWidth="1"/>
    <col min="9994" max="9994" width="5" style="21" customWidth="1"/>
    <col min="9995" max="9995" width="0.85546875" style="21" customWidth="1"/>
    <col min="9996" max="9996" width="1.42578125" style="21" customWidth="1"/>
    <col min="9997" max="10240" width="9.140625" style="21"/>
    <col min="10241" max="10241" width="2.28515625" style="21" customWidth="1"/>
    <col min="10242" max="10242" width="0" style="21" hidden="1" customWidth="1"/>
    <col min="10243" max="10243" width="11.7109375" style="21" customWidth="1"/>
    <col min="10244" max="10244" width="6.5703125" style="21" customWidth="1"/>
    <col min="10245" max="10245" width="26.85546875" style="21" customWidth="1"/>
    <col min="10246" max="10246" width="7.42578125" style="21" customWidth="1"/>
    <col min="10247" max="10247" width="11.140625" style="21" customWidth="1"/>
    <col min="10248" max="10248" width="14.85546875" style="21" customWidth="1"/>
    <col min="10249" max="10249" width="18.5703125" style="21" customWidth="1"/>
    <col min="10250" max="10250" width="5" style="21" customWidth="1"/>
    <col min="10251" max="10251" width="0.85546875" style="21" customWidth="1"/>
    <col min="10252" max="10252" width="1.42578125" style="21" customWidth="1"/>
    <col min="10253" max="10496" width="9.140625" style="21"/>
    <col min="10497" max="10497" width="2.28515625" style="21" customWidth="1"/>
    <col min="10498" max="10498" width="0" style="21" hidden="1" customWidth="1"/>
    <col min="10499" max="10499" width="11.7109375" style="21" customWidth="1"/>
    <col min="10500" max="10500" width="6.5703125" style="21" customWidth="1"/>
    <col min="10501" max="10501" width="26.85546875" style="21" customWidth="1"/>
    <col min="10502" max="10502" width="7.42578125" style="21" customWidth="1"/>
    <col min="10503" max="10503" width="11.140625" style="21" customWidth="1"/>
    <col min="10504" max="10504" width="14.85546875" style="21" customWidth="1"/>
    <col min="10505" max="10505" width="18.5703125" style="21" customWidth="1"/>
    <col min="10506" max="10506" width="5" style="21" customWidth="1"/>
    <col min="10507" max="10507" width="0.85546875" style="21" customWidth="1"/>
    <col min="10508" max="10508" width="1.42578125" style="21" customWidth="1"/>
    <col min="10509" max="10752" width="9.140625" style="21"/>
    <col min="10753" max="10753" width="2.28515625" style="21" customWidth="1"/>
    <col min="10754" max="10754" width="0" style="21" hidden="1" customWidth="1"/>
    <col min="10755" max="10755" width="11.7109375" style="21" customWidth="1"/>
    <col min="10756" max="10756" width="6.5703125" style="21" customWidth="1"/>
    <col min="10757" max="10757" width="26.85546875" style="21" customWidth="1"/>
    <col min="10758" max="10758" width="7.42578125" style="21" customWidth="1"/>
    <col min="10759" max="10759" width="11.140625" style="21" customWidth="1"/>
    <col min="10760" max="10760" width="14.85546875" style="21" customWidth="1"/>
    <col min="10761" max="10761" width="18.5703125" style="21" customWidth="1"/>
    <col min="10762" max="10762" width="5" style="21" customWidth="1"/>
    <col min="10763" max="10763" width="0.85546875" style="21" customWidth="1"/>
    <col min="10764" max="10764" width="1.42578125" style="21" customWidth="1"/>
    <col min="10765" max="11008" width="9.140625" style="21"/>
    <col min="11009" max="11009" width="2.28515625" style="21" customWidth="1"/>
    <col min="11010" max="11010" width="0" style="21" hidden="1" customWidth="1"/>
    <col min="11011" max="11011" width="11.7109375" style="21" customWidth="1"/>
    <col min="11012" max="11012" width="6.5703125" style="21" customWidth="1"/>
    <col min="11013" max="11013" width="26.85546875" style="21" customWidth="1"/>
    <col min="11014" max="11014" width="7.42578125" style="21" customWidth="1"/>
    <col min="11015" max="11015" width="11.140625" style="21" customWidth="1"/>
    <col min="11016" max="11016" width="14.85546875" style="21" customWidth="1"/>
    <col min="11017" max="11017" width="18.5703125" style="21" customWidth="1"/>
    <col min="11018" max="11018" width="5" style="21" customWidth="1"/>
    <col min="11019" max="11019" width="0.85546875" style="21" customWidth="1"/>
    <col min="11020" max="11020" width="1.42578125" style="21" customWidth="1"/>
    <col min="11021" max="11264" width="9.140625" style="21"/>
    <col min="11265" max="11265" width="2.28515625" style="21" customWidth="1"/>
    <col min="11266" max="11266" width="0" style="21" hidden="1" customWidth="1"/>
    <col min="11267" max="11267" width="11.7109375" style="21" customWidth="1"/>
    <col min="11268" max="11268" width="6.5703125" style="21" customWidth="1"/>
    <col min="11269" max="11269" width="26.85546875" style="21" customWidth="1"/>
    <col min="11270" max="11270" width="7.42578125" style="21" customWidth="1"/>
    <col min="11271" max="11271" width="11.140625" style="21" customWidth="1"/>
    <col min="11272" max="11272" width="14.85546875" style="21" customWidth="1"/>
    <col min="11273" max="11273" width="18.5703125" style="21" customWidth="1"/>
    <col min="11274" max="11274" width="5" style="21" customWidth="1"/>
    <col min="11275" max="11275" width="0.85546875" style="21" customWidth="1"/>
    <col min="11276" max="11276" width="1.42578125" style="21" customWidth="1"/>
    <col min="11277" max="11520" width="9.140625" style="21"/>
    <col min="11521" max="11521" width="2.28515625" style="21" customWidth="1"/>
    <col min="11522" max="11522" width="0" style="21" hidden="1" customWidth="1"/>
    <col min="11523" max="11523" width="11.7109375" style="21" customWidth="1"/>
    <col min="11524" max="11524" width="6.5703125" style="21" customWidth="1"/>
    <col min="11525" max="11525" width="26.85546875" style="21" customWidth="1"/>
    <col min="11526" max="11526" width="7.42578125" style="21" customWidth="1"/>
    <col min="11527" max="11527" width="11.140625" style="21" customWidth="1"/>
    <col min="11528" max="11528" width="14.85546875" style="21" customWidth="1"/>
    <col min="11529" max="11529" width="18.5703125" style="21" customWidth="1"/>
    <col min="11530" max="11530" width="5" style="21" customWidth="1"/>
    <col min="11531" max="11531" width="0.85546875" style="21" customWidth="1"/>
    <col min="11532" max="11532" width="1.42578125" style="21" customWidth="1"/>
    <col min="11533" max="11776" width="9.140625" style="21"/>
    <col min="11777" max="11777" width="2.28515625" style="21" customWidth="1"/>
    <col min="11778" max="11778" width="0" style="21" hidden="1" customWidth="1"/>
    <col min="11779" max="11779" width="11.7109375" style="21" customWidth="1"/>
    <col min="11780" max="11780" width="6.5703125" style="21" customWidth="1"/>
    <col min="11781" max="11781" width="26.85546875" style="21" customWidth="1"/>
    <col min="11782" max="11782" width="7.42578125" style="21" customWidth="1"/>
    <col min="11783" max="11783" width="11.140625" style="21" customWidth="1"/>
    <col min="11784" max="11784" width="14.85546875" style="21" customWidth="1"/>
    <col min="11785" max="11785" width="18.5703125" style="21" customWidth="1"/>
    <col min="11786" max="11786" width="5" style="21" customWidth="1"/>
    <col min="11787" max="11787" width="0.85546875" style="21" customWidth="1"/>
    <col min="11788" max="11788" width="1.42578125" style="21" customWidth="1"/>
    <col min="11789" max="12032" width="9.140625" style="21"/>
    <col min="12033" max="12033" width="2.28515625" style="21" customWidth="1"/>
    <col min="12034" max="12034" width="0" style="21" hidden="1" customWidth="1"/>
    <col min="12035" max="12035" width="11.7109375" style="21" customWidth="1"/>
    <col min="12036" max="12036" width="6.5703125" style="21" customWidth="1"/>
    <col min="12037" max="12037" width="26.85546875" style="21" customWidth="1"/>
    <col min="12038" max="12038" width="7.42578125" style="21" customWidth="1"/>
    <col min="12039" max="12039" width="11.140625" style="21" customWidth="1"/>
    <col min="12040" max="12040" width="14.85546875" style="21" customWidth="1"/>
    <col min="12041" max="12041" width="18.5703125" style="21" customWidth="1"/>
    <col min="12042" max="12042" width="5" style="21" customWidth="1"/>
    <col min="12043" max="12043" width="0.85546875" style="21" customWidth="1"/>
    <col min="12044" max="12044" width="1.42578125" style="21" customWidth="1"/>
    <col min="12045" max="12288" width="9.140625" style="21"/>
    <col min="12289" max="12289" width="2.28515625" style="21" customWidth="1"/>
    <col min="12290" max="12290" width="0" style="21" hidden="1" customWidth="1"/>
    <col min="12291" max="12291" width="11.7109375" style="21" customWidth="1"/>
    <col min="12292" max="12292" width="6.5703125" style="21" customWidth="1"/>
    <col min="12293" max="12293" width="26.85546875" style="21" customWidth="1"/>
    <col min="12294" max="12294" width="7.42578125" style="21" customWidth="1"/>
    <col min="12295" max="12295" width="11.140625" style="21" customWidth="1"/>
    <col min="12296" max="12296" width="14.85546875" style="21" customWidth="1"/>
    <col min="12297" max="12297" width="18.5703125" style="21" customWidth="1"/>
    <col min="12298" max="12298" width="5" style="21" customWidth="1"/>
    <col min="12299" max="12299" width="0.85546875" style="21" customWidth="1"/>
    <col min="12300" max="12300" width="1.42578125" style="21" customWidth="1"/>
    <col min="12301" max="12544" width="9.140625" style="21"/>
    <col min="12545" max="12545" width="2.28515625" style="21" customWidth="1"/>
    <col min="12546" max="12546" width="0" style="21" hidden="1" customWidth="1"/>
    <col min="12547" max="12547" width="11.7109375" style="21" customWidth="1"/>
    <col min="12548" max="12548" width="6.5703125" style="21" customWidth="1"/>
    <col min="12549" max="12549" width="26.85546875" style="21" customWidth="1"/>
    <col min="12550" max="12550" width="7.42578125" style="21" customWidth="1"/>
    <col min="12551" max="12551" width="11.140625" style="21" customWidth="1"/>
    <col min="12552" max="12552" width="14.85546875" style="21" customWidth="1"/>
    <col min="12553" max="12553" width="18.5703125" style="21" customWidth="1"/>
    <col min="12554" max="12554" width="5" style="21" customWidth="1"/>
    <col min="12555" max="12555" width="0.85546875" style="21" customWidth="1"/>
    <col min="12556" max="12556" width="1.42578125" style="21" customWidth="1"/>
    <col min="12557" max="12800" width="9.140625" style="21"/>
    <col min="12801" max="12801" width="2.28515625" style="21" customWidth="1"/>
    <col min="12802" max="12802" width="0" style="21" hidden="1" customWidth="1"/>
    <col min="12803" max="12803" width="11.7109375" style="21" customWidth="1"/>
    <col min="12804" max="12804" width="6.5703125" style="21" customWidth="1"/>
    <col min="12805" max="12805" width="26.85546875" style="21" customWidth="1"/>
    <col min="12806" max="12806" width="7.42578125" style="21" customWidth="1"/>
    <col min="12807" max="12807" width="11.140625" style="21" customWidth="1"/>
    <col min="12808" max="12808" width="14.85546875" style="21" customWidth="1"/>
    <col min="12809" max="12809" width="18.5703125" style="21" customWidth="1"/>
    <col min="12810" max="12810" width="5" style="21" customWidth="1"/>
    <col min="12811" max="12811" width="0.85546875" style="21" customWidth="1"/>
    <col min="12812" max="12812" width="1.42578125" style="21" customWidth="1"/>
    <col min="12813" max="13056" width="9.140625" style="21"/>
    <col min="13057" max="13057" width="2.28515625" style="21" customWidth="1"/>
    <col min="13058" max="13058" width="0" style="21" hidden="1" customWidth="1"/>
    <col min="13059" max="13059" width="11.7109375" style="21" customWidth="1"/>
    <col min="13060" max="13060" width="6.5703125" style="21" customWidth="1"/>
    <col min="13061" max="13061" width="26.85546875" style="21" customWidth="1"/>
    <col min="13062" max="13062" width="7.42578125" style="21" customWidth="1"/>
    <col min="13063" max="13063" width="11.140625" style="21" customWidth="1"/>
    <col min="13064" max="13064" width="14.85546875" style="21" customWidth="1"/>
    <col min="13065" max="13065" width="18.5703125" style="21" customWidth="1"/>
    <col min="13066" max="13066" width="5" style="21" customWidth="1"/>
    <col min="13067" max="13067" width="0.85546875" style="21" customWidth="1"/>
    <col min="13068" max="13068" width="1.42578125" style="21" customWidth="1"/>
    <col min="13069" max="13312" width="9.140625" style="21"/>
    <col min="13313" max="13313" width="2.28515625" style="21" customWidth="1"/>
    <col min="13314" max="13314" width="0" style="21" hidden="1" customWidth="1"/>
    <col min="13315" max="13315" width="11.7109375" style="21" customWidth="1"/>
    <col min="13316" max="13316" width="6.5703125" style="21" customWidth="1"/>
    <col min="13317" max="13317" width="26.85546875" style="21" customWidth="1"/>
    <col min="13318" max="13318" width="7.42578125" style="21" customWidth="1"/>
    <col min="13319" max="13319" width="11.140625" style="21" customWidth="1"/>
    <col min="13320" max="13320" width="14.85546875" style="21" customWidth="1"/>
    <col min="13321" max="13321" width="18.5703125" style="21" customWidth="1"/>
    <col min="13322" max="13322" width="5" style="21" customWidth="1"/>
    <col min="13323" max="13323" width="0.85546875" style="21" customWidth="1"/>
    <col min="13324" max="13324" width="1.42578125" style="21" customWidth="1"/>
    <col min="13325" max="13568" width="9.140625" style="21"/>
    <col min="13569" max="13569" width="2.28515625" style="21" customWidth="1"/>
    <col min="13570" max="13570" width="0" style="21" hidden="1" customWidth="1"/>
    <col min="13571" max="13571" width="11.7109375" style="21" customWidth="1"/>
    <col min="13572" max="13572" width="6.5703125" style="21" customWidth="1"/>
    <col min="13573" max="13573" width="26.85546875" style="21" customWidth="1"/>
    <col min="13574" max="13574" width="7.42578125" style="21" customWidth="1"/>
    <col min="13575" max="13575" width="11.140625" style="21" customWidth="1"/>
    <col min="13576" max="13576" width="14.85546875" style="21" customWidth="1"/>
    <col min="13577" max="13577" width="18.5703125" style="21" customWidth="1"/>
    <col min="13578" max="13578" width="5" style="21" customWidth="1"/>
    <col min="13579" max="13579" width="0.85546875" style="21" customWidth="1"/>
    <col min="13580" max="13580" width="1.42578125" style="21" customWidth="1"/>
    <col min="13581" max="13824" width="9.140625" style="21"/>
    <col min="13825" max="13825" width="2.28515625" style="21" customWidth="1"/>
    <col min="13826" max="13826" width="0" style="21" hidden="1" customWidth="1"/>
    <col min="13827" max="13827" width="11.7109375" style="21" customWidth="1"/>
    <col min="13828" max="13828" width="6.5703125" style="21" customWidth="1"/>
    <col min="13829" max="13829" width="26.85546875" style="21" customWidth="1"/>
    <col min="13830" max="13830" width="7.42578125" style="21" customWidth="1"/>
    <col min="13831" max="13831" width="11.140625" style="21" customWidth="1"/>
    <col min="13832" max="13832" width="14.85546875" style="21" customWidth="1"/>
    <col min="13833" max="13833" width="18.5703125" style="21" customWidth="1"/>
    <col min="13834" max="13834" width="5" style="21" customWidth="1"/>
    <col min="13835" max="13835" width="0.85546875" style="21" customWidth="1"/>
    <col min="13836" max="13836" width="1.42578125" style="21" customWidth="1"/>
    <col min="13837" max="14080" width="9.140625" style="21"/>
    <col min="14081" max="14081" width="2.28515625" style="21" customWidth="1"/>
    <col min="14082" max="14082" width="0" style="21" hidden="1" customWidth="1"/>
    <col min="14083" max="14083" width="11.7109375" style="21" customWidth="1"/>
    <col min="14084" max="14084" width="6.5703125" style="21" customWidth="1"/>
    <col min="14085" max="14085" width="26.85546875" style="21" customWidth="1"/>
    <col min="14086" max="14086" width="7.42578125" style="21" customWidth="1"/>
    <col min="14087" max="14087" width="11.140625" style="21" customWidth="1"/>
    <col min="14088" max="14088" width="14.85546875" style="21" customWidth="1"/>
    <col min="14089" max="14089" width="18.5703125" style="21" customWidth="1"/>
    <col min="14090" max="14090" width="5" style="21" customWidth="1"/>
    <col min="14091" max="14091" width="0.85546875" style="21" customWidth="1"/>
    <col min="14092" max="14092" width="1.42578125" style="21" customWidth="1"/>
    <col min="14093" max="14336" width="9.140625" style="21"/>
    <col min="14337" max="14337" width="2.28515625" style="21" customWidth="1"/>
    <col min="14338" max="14338" width="0" style="21" hidden="1" customWidth="1"/>
    <col min="14339" max="14339" width="11.7109375" style="21" customWidth="1"/>
    <col min="14340" max="14340" width="6.5703125" style="21" customWidth="1"/>
    <col min="14341" max="14341" width="26.85546875" style="21" customWidth="1"/>
    <col min="14342" max="14342" width="7.42578125" style="21" customWidth="1"/>
    <col min="14343" max="14343" width="11.140625" style="21" customWidth="1"/>
    <col min="14344" max="14344" width="14.85546875" style="21" customWidth="1"/>
    <col min="14345" max="14345" width="18.5703125" style="21" customWidth="1"/>
    <col min="14346" max="14346" width="5" style="21" customWidth="1"/>
    <col min="14347" max="14347" width="0.85546875" style="21" customWidth="1"/>
    <col min="14348" max="14348" width="1.42578125" style="21" customWidth="1"/>
    <col min="14349" max="14592" width="9.140625" style="21"/>
    <col min="14593" max="14593" width="2.28515625" style="21" customWidth="1"/>
    <col min="14594" max="14594" width="0" style="21" hidden="1" customWidth="1"/>
    <col min="14595" max="14595" width="11.7109375" style="21" customWidth="1"/>
    <col min="14596" max="14596" width="6.5703125" style="21" customWidth="1"/>
    <col min="14597" max="14597" width="26.85546875" style="21" customWidth="1"/>
    <col min="14598" max="14598" width="7.42578125" style="21" customWidth="1"/>
    <col min="14599" max="14599" width="11.140625" style="21" customWidth="1"/>
    <col min="14600" max="14600" width="14.85546875" style="21" customWidth="1"/>
    <col min="14601" max="14601" width="18.5703125" style="21" customWidth="1"/>
    <col min="14602" max="14602" width="5" style="21" customWidth="1"/>
    <col min="14603" max="14603" width="0.85546875" style="21" customWidth="1"/>
    <col min="14604" max="14604" width="1.42578125" style="21" customWidth="1"/>
    <col min="14605" max="14848" width="9.140625" style="21"/>
    <col min="14849" max="14849" width="2.28515625" style="21" customWidth="1"/>
    <col min="14850" max="14850" width="0" style="21" hidden="1" customWidth="1"/>
    <col min="14851" max="14851" width="11.7109375" style="21" customWidth="1"/>
    <col min="14852" max="14852" width="6.5703125" style="21" customWidth="1"/>
    <col min="14853" max="14853" width="26.85546875" style="21" customWidth="1"/>
    <col min="14854" max="14854" width="7.42578125" style="21" customWidth="1"/>
    <col min="14855" max="14855" width="11.140625" style="21" customWidth="1"/>
    <col min="14856" max="14856" width="14.85546875" style="21" customWidth="1"/>
    <col min="14857" max="14857" width="18.5703125" style="21" customWidth="1"/>
    <col min="14858" max="14858" width="5" style="21" customWidth="1"/>
    <col min="14859" max="14859" width="0.85546875" style="21" customWidth="1"/>
    <col min="14860" max="14860" width="1.42578125" style="21" customWidth="1"/>
    <col min="14861" max="15104" width="9.140625" style="21"/>
    <col min="15105" max="15105" width="2.28515625" style="21" customWidth="1"/>
    <col min="15106" max="15106" width="0" style="21" hidden="1" customWidth="1"/>
    <col min="15107" max="15107" width="11.7109375" style="21" customWidth="1"/>
    <col min="15108" max="15108" width="6.5703125" style="21" customWidth="1"/>
    <col min="15109" max="15109" width="26.85546875" style="21" customWidth="1"/>
    <col min="15110" max="15110" width="7.42578125" style="21" customWidth="1"/>
    <col min="15111" max="15111" width="11.140625" style="21" customWidth="1"/>
    <col min="15112" max="15112" width="14.85546875" style="21" customWidth="1"/>
    <col min="15113" max="15113" width="18.5703125" style="21" customWidth="1"/>
    <col min="15114" max="15114" width="5" style="21" customWidth="1"/>
    <col min="15115" max="15115" width="0.85546875" style="21" customWidth="1"/>
    <col min="15116" max="15116" width="1.42578125" style="21" customWidth="1"/>
    <col min="15117" max="15360" width="9.140625" style="21"/>
    <col min="15361" max="15361" width="2.28515625" style="21" customWidth="1"/>
    <col min="15362" max="15362" width="0" style="21" hidden="1" customWidth="1"/>
    <col min="15363" max="15363" width="11.7109375" style="21" customWidth="1"/>
    <col min="15364" max="15364" width="6.5703125" style="21" customWidth="1"/>
    <col min="15365" max="15365" width="26.85546875" style="21" customWidth="1"/>
    <col min="15366" max="15366" width="7.42578125" style="21" customWidth="1"/>
    <col min="15367" max="15367" width="11.140625" style="21" customWidth="1"/>
    <col min="15368" max="15368" width="14.85546875" style="21" customWidth="1"/>
    <col min="15369" max="15369" width="18.5703125" style="21" customWidth="1"/>
    <col min="15370" max="15370" width="5" style="21" customWidth="1"/>
    <col min="15371" max="15371" width="0.85546875" style="21" customWidth="1"/>
    <col min="15372" max="15372" width="1.42578125" style="21" customWidth="1"/>
    <col min="15373" max="15616" width="9.140625" style="21"/>
    <col min="15617" max="15617" width="2.28515625" style="21" customWidth="1"/>
    <col min="15618" max="15618" width="0" style="21" hidden="1" customWidth="1"/>
    <col min="15619" max="15619" width="11.7109375" style="21" customWidth="1"/>
    <col min="15620" max="15620" width="6.5703125" style="21" customWidth="1"/>
    <col min="15621" max="15621" width="26.85546875" style="21" customWidth="1"/>
    <col min="15622" max="15622" width="7.42578125" style="21" customWidth="1"/>
    <col min="15623" max="15623" width="11.140625" style="21" customWidth="1"/>
    <col min="15624" max="15624" width="14.85546875" style="21" customWidth="1"/>
    <col min="15625" max="15625" width="18.5703125" style="21" customWidth="1"/>
    <col min="15626" max="15626" width="5" style="21" customWidth="1"/>
    <col min="15627" max="15627" width="0.85546875" style="21" customWidth="1"/>
    <col min="15628" max="15628" width="1.42578125" style="21" customWidth="1"/>
    <col min="15629" max="15872" width="9.140625" style="21"/>
    <col min="15873" max="15873" width="2.28515625" style="21" customWidth="1"/>
    <col min="15874" max="15874" width="0" style="21" hidden="1" customWidth="1"/>
    <col min="15875" max="15875" width="11.7109375" style="21" customWidth="1"/>
    <col min="15876" max="15876" width="6.5703125" style="21" customWidth="1"/>
    <col min="15877" max="15877" width="26.85546875" style="21" customWidth="1"/>
    <col min="15878" max="15878" width="7.42578125" style="21" customWidth="1"/>
    <col min="15879" max="15879" width="11.140625" style="21" customWidth="1"/>
    <col min="15880" max="15880" width="14.85546875" style="21" customWidth="1"/>
    <col min="15881" max="15881" width="18.5703125" style="21" customWidth="1"/>
    <col min="15882" max="15882" width="5" style="21" customWidth="1"/>
    <col min="15883" max="15883" width="0.85546875" style="21" customWidth="1"/>
    <col min="15884" max="15884" width="1.42578125" style="21" customWidth="1"/>
    <col min="15885" max="16128" width="9.140625" style="21"/>
    <col min="16129" max="16129" width="2.28515625" style="21" customWidth="1"/>
    <col min="16130" max="16130" width="0" style="21" hidden="1" customWidth="1"/>
    <col min="16131" max="16131" width="11.7109375" style="21" customWidth="1"/>
    <col min="16132" max="16132" width="6.5703125" style="21" customWidth="1"/>
    <col min="16133" max="16133" width="26.85546875" style="21" customWidth="1"/>
    <col min="16134" max="16134" width="7.42578125" style="21" customWidth="1"/>
    <col min="16135" max="16135" width="11.140625" style="21" customWidth="1"/>
    <col min="16136" max="16136" width="14.85546875" style="21" customWidth="1"/>
    <col min="16137" max="16137" width="18.5703125" style="21" customWidth="1"/>
    <col min="16138" max="16138" width="5" style="21" customWidth="1"/>
    <col min="16139" max="16139" width="0.85546875" style="21" customWidth="1"/>
    <col min="16140" max="16140" width="1.42578125" style="21" customWidth="1"/>
    <col min="16141" max="16384" width="9.140625" style="21"/>
  </cols>
  <sheetData>
    <row r="3" spans="2:10" x14ac:dyDescent="0.25">
      <c r="D3" s="273"/>
      <c r="E3" s="273"/>
      <c r="F3" s="273"/>
    </row>
    <row r="5" spans="2:10" x14ac:dyDescent="0.25">
      <c r="C5" s="26"/>
      <c r="D5" s="27"/>
      <c r="E5" s="27"/>
      <c r="F5" s="27"/>
      <c r="G5" s="27"/>
      <c r="H5" s="27"/>
      <c r="I5" s="4"/>
    </row>
    <row r="6" spans="2:10" ht="18" x14ac:dyDescent="0.25">
      <c r="C6" s="274" t="s">
        <v>330</v>
      </c>
      <c r="D6" s="275"/>
      <c r="E6" s="275"/>
      <c r="F6" s="275"/>
      <c r="G6" s="28"/>
      <c r="H6" s="28"/>
      <c r="I6" s="5"/>
    </row>
    <row r="7" spans="2:10" ht="18.75" x14ac:dyDescent="0.3">
      <c r="C7" s="24"/>
      <c r="D7" s="25"/>
      <c r="E7" s="25"/>
      <c r="F7" s="25"/>
      <c r="G7" s="28"/>
      <c r="H7" s="28"/>
      <c r="I7" s="5"/>
    </row>
    <row r="8" spans="2:10" ht="18" x14ac:dyDescent="0.25">
      <c r="C8" s="274" t="s">
        <v>331</v>
      </c>
      <c r="D8" s="275"/>
      <c r="E8" s="275"/>
      <c r="F8" s="275"/>
      <c r="G8" s="28"/>
      <c r="H8" s="28"/>
      <c r="I8" s="5"/>
    </row>
    <row r="9" spans="2:10" ht="18.75" x14ac:dyDescent="0.3">
      <c r="C9" s="24"/>
      <c r="D9" s="25"/>
      <c r="E9" s="25"/>
      <c r="F9" s="25"/>
      <c r="G9" s="28"/>
      <c r="H9" s="28"/>
      <c r="I9" s="5"/>
    </row>
    <row r="10" spans="2:10" ht="18" x14ac:dyDescent="0.25">
      <c r="C10" s="274" t="s">
        <v>402</v>
      </c>
      <c r="D10" s="275"/>
      <c r="E10" s="275"/>
      <c r="F10" s="275"/>
      <c r="G10" s="275"/>
      <c r="H10" s="275"/>
      <c r="I10" s="5"/>
    </row>
    <row r="11" spans="2:10" x14ac:dyDescent="0.25">
      <c r="C11" s="6"/>
      <c r="D11" s="7"/>
      <c r="E11" s="7"/>
      <c r="F11" s="7"/>
      <c r="G11" s="7"/>
      <c r="H11" s="7"/>
      <c r="I11" s="8"/>
    </row>
    <row r="13" spans="2:10" x14ac:dyDescent="0.25">
      <c r="B13" s="276" t="s">
        <v>592</v>
      </c>
      <c r="C13" s="273"/>
      <c r="D13" s="273"/>
      <c r="E13" s="273"/>
      <c r="F13" s="273"/>
      <c r="G13" s="273"/>
      <c r="H13" s="273"/>
      <c r="I13" s="273"/>
      <c r="J13" s="273"/>
    </row>
    <row r="14" spans="2:10" x14ac:dyDescent="0.25">
      <c r="B14" s="277"/>
      <c r="C14" s="270"/>
      <c r="D14" s="277" t="s">
        <v>1</v>
      </c>
      <c r="E14" s="270"/>
      <c r="F14" s="277" t="s">
        <v>2</v>
      </c>
      <c r="G14" s="270"/>
      <c r="H14" s="20" t="s">
        <v>3</v>
      </c>
      <c r="I14" s="277" t="s">
        <v>4</v>
      </c>
      <c r="J14" s="270"/>
    </row>
    <row r="15" spans="2:10" x14ac:dyDescent="0.25">
      <c r="B15" s="269"/>
      <c r="C15" s="270"/>
      <c r="D15" s="269" t="s">
        <v>5</v>
      </c>
      <c r="E15" s="270"/>
      <c r="F15" s="271">
        <v>297848.75</v>
      </c>
      <c r="G15" s="270"/>
      <c r="H15" s="18" t="s">
        <v>6</v>
      </c>
      <c r="I15" s="272" t="s">
        <v>440</v>
      </c>
      <c r="J15" s="270"/>
    </row>
    <row r="16" spans="2:10" x14ac:dyDescent="0.25">
      <c r="B16" s="269"/>
      <c r="C16" s="270"/>
      <c r="D16" s="269" t="s">
        <v>7</v>
      </c>
      <c r="E16" s="270"/>
      <c r="F16" s="271">
        <v>301370.33</v>
      </c>
      <c r="G16" s="270"/>
      <c r="H16" s="18" t="s">
        <v>8</v>
      </c>
      <c r="I16" s="272" t="s">
        <v>440</v>
      </c>
      <c r="J16" s="270"/>
    </row>
    <row r="17" spans="2:10" x14ac:dyDescent="0.25">
      <c r="B17" s="269"/>
      <c r="C17" s="270"/>
      <c r="D17" s="269" t="s">
        <v>9</v>
      </c>
      <c r="E17" s="270"/>
      <c r="F17" s="271">
        <v>225250.55</v>
      </c>
      <c r="G17" s="270"/>
      <c r="H17" s="18" t="s">
        <v>10</v>
      </c>
      <c r="I17" s="272" t="s">
        <v>440</v>
      </c>
      <c r="J17" s="270"/>
    </row>
    <row r="18" spans="2:10" x14ac:dyDescent="0.25">
      <c r="B18" s="277"/>
      <c r="C18" s="270"/>
      <c r="D18" s="277" t="s">
        <v>436</v>
      </c>
      <c r="E18" s="270"/>
      <c r="F18" s="278">
        <v>824469.63000000012</v>
      </c>
      <c r="G18" s="270"/>
      <c r="H18" s="20"/>
      <c r="I18" s="277"/>
      <c r="J18" s="270"/>
    </row>
    <row r="19" spans="2:10" x14ac:dyDescent="0.25">
      <c r="B19" s="276" t="s">
        <v>11</v>
      </c>
      <c r="C19" s="273"/>
      <c r="D19" s="273"/>
      <c r="E19" s="273"/>
      <c r="F19" s="273"/>
      <c r="G19" s="273"/>
      <c r="H19" s="273"/>
      <c r="I19" s="273"/>
      <c r="J19" s="273"/>
    </row>
    <row r="20" spans="2:10" x14ac:dyDescent="0.25">
      <c r="B20" s="277"/>
      <c r="C20" s="270"/>
      <c r="D20" s="277" t="s">
        <v>1</v>
      </c>
      <c r="E20" s="270"/>
      <c r="F20" s="277" t="s">
        <v>2</v>
      </c>
      <c r="G20" s="270"/>
      <c r="H20" s="20" t="s">
        <v>3</v>
      </c>
      <c r="I20" s="277" t="s">
        <v>4</v>
      </c>
      <c r="J20" s="270"/>
    </row>
    <row r="21" spans="2:10" x14ac:dyDescent="0.25">
      <c r="B21" s="269"/>
      <c r="C21" s="270"/>
      <c r="D21" s="272" t="s">
        <v>401</v>
      </c>
      <c r="E21" s="270"/>
      <c r="F21" s="271">
        <v>82.6</v>
      </c>
      <c r="G21" s="270"/>
      <c r="H21" s="18" t="s">
        <v>12</v>
      </c>
      <c r="I21" s="269" t="s">
        <v>13</v>
      </c>
      <c r="J21" s="270"/>
    </row>
    <row r="22" spans="2:10" x14ac:dyDescent="0.25">
      <c r="B22" s="277"/>
      <c r="C22" s="270"/>
      <c r="D22" s="277" t="s">
        <v>436</v>
      </c>
      <c r="E22" s="270"/>
      <c r="F22" s="278">
        <v>82.6</v>
      </c>
      <c r="G22" s="270"/>
      <c r="H22" s="20"/>
      <c r="I22" s="277"/>
      <c r="J22" s="270"/>
    </row>
    <row r="23" spans="2:10" x14ac:dyDescent="0.25">
      <c r="B23" s="276" t="s">
        <v>14</v>
      </c>
      <c r="C23" s="273"/>
      <c r="D23" s="273"/>
      <c r="E23" s="273"/>
      <c r="F23" s="273"/>
      <c r="G23" s="273"/>
      <c r="H23" s="273"/>
      <c r="I23" s="273"/>
      <c r="J23" s="273"/>
    </row>
    <row r="24" spans="2:10" x14ac:dyDescent="0.25">
      <c r="B24" s="277"/>
      <c r="C24" s="270"/>
      <c r="D24" s="277" t="s">
        <v>1</v>
      </c>
      <c r="E24" s="270"/>
      <c r="F24" s="277" t="s">
        <v>2</v>
      </c>
      <c r="G24" s="270"/>
      <c r="H24" s="20" t="s">
        <v>3</v>
      </c>
      <c r="I24" s="277" t="s">
        <v>4</v>
      </c>
      <c r="J24" s="270"/>
    </row>
    <row r="25" spans="2:10" x14ac:dyDescent="0.25">
      <c r="B25" s="269"/>
      <c r="C25" s="270"/>
      <c r="D25" s="269" t="s">
        <v>332</v>
      </c>
      <c r="E25" s="270"/>
      <c r="F25" s="271">
        <v>141.6</v>
      </c>
      <c r="G25" s="270"/>
      <c r="H25" s="18" t="s">
        <v>12</v>
      </c>
      <c r="I25" s="269" t="s">
        <v>13</v>
      </c>
      <c r="J25" s="270"/>
    </row>
    <row r="26" spans="2:10" x14ac:dyDescent="0.25">
      <c r="B26" s="277"/>
      <c r="C26" s="270"/>
      <c r="D26" s="277" t="s">
        <v>436</v>
      </c>
      <c r="E26" s="270"/>
      <c r="F26" s="278">
        <v>141.6</v>
      </c>
      <c r="G26" s="270"/>
      <c r="H26" s="20"/>
      <c r="I26" s="277"/>
      <c r="J26" s="270"/>
    </row>
    <row r="27" spans="2:10" x14ac:dyDescent="0.25">
      <c r="B27" s="276" t="s">
        <v>15</v>
      </c>
      <c r="C27" s="273"/>
      <c r="D27" s="273"/>
      <c r="E27" s="273"/>
      <c r="F27" s="273"/>
      <c r="G27" s="273"/>
      <c r="H27" s="273"/>
      <c r="I27" s="273"/>
      <c r="J27" s="273"/>
    </row>
    <row r="28" spans="2:10" x14ac:dyDescent="0.25">
      <c r="B28" s="277"/>
      <c r="C28" s="270"/>
      <c r="D28" s="277" t="s">
        <v>1</v>
      </c>
      <c r="E28" s="270"/>
      <c r="F28" s="277" t="s">
        <v>2</v>
      </c>
      <c r="G28" s="270"/>
      <c r="H28" s="20" t="s">
        <v>3</v>
      </c>
      <c r="I28" s="277" t="s">
        <v>4</v>
      </c>
      <c r="J28" s="270"/>
    </row>
    <row r="29" spans="2:10" x14ac:dyDescent="0.25">
      <c r="B29" s="269"/>
      <c r="C29" s="270"/>
      <c r="D29" s="269" t="s">
        <v>333</v>
      </c>
      <c r="E29" s="270"/>
      <c r="F29" s="271">
        <v>15147.78</v>
      </c>
      <c r="G29" s="270"/>
      <c r="H29" s="18" t="s">
        <v>16</v>
      </c>
      <c r="I29" s="269" t="s">
        <v>17</v>
      </c>
      <c r="J29" s="270"/>
    </row>
    <row r="30" spans="2:10" x14ac:dyDescent="0.25">
      <c r="B30" s="269"/>
      <c r="C30" s="270"/>
      <c r="D30" s="269" t="s">
        <v>333</v>
      </c>
      <c r="E30" s="270"/>
      <c r="F30" s="271">
        <v>1158.22</v>
      </c>
      <c r="G30" s="270"/>
      <c r="H30" s="18" t="s">
        <v>18</v>
      </c>
      <c r="I30" s="269" t="s">
        <v>17</v>
      </c>
      <c r="J30" s="270"/>
    </row>
    <row r="31" spans="2:10" x14ac:dyDescent="0.25">
      <c r="B31" s="269"/>
      <c r="C31" s="270"/>
      <c r="D31" s="269" t="s">
        <v>333</v>
      </c>
      <c r="E31" s="270"/>
      <c r="F31" s="271">
        <v>465.04</v>
      </c>
      <c r="G31" s="270"/>
      <c r="H31" s="18" t="s">
        <v>19</v>
      </c>
      <c r="I31" s="269" t="s">
        <v>17</v>
      </c>
      <c r="J31" s="270"/>
    </row>
    <row r="32" spans="2:10" x14ac:dyDescent="0.25">
      <c r="B32" s="269"/>
      <c r="C32" s="270"/>
      <c r="D32" s="269" t="s">
        <v>20</v>
      </c>
      <c r="E32" s="270"/>
      <c r="F32" s="271">
        <v>-1176.1600000000001</v>
      </c>
      <c r="G32" s="270"/>
      <c r="H32" s="18" t="s">
        <v>21</v>
      </c>
      <c r="I32" s="269" t="s">
        <v>17</v>
      </c>
      <c r="J32" s="270"/>
    </row>
    <row r="33" spans="2:10" x14ac:dyDescent="0.25">
      <c r="B33" s="269"/>
      <c r="C33" s="270"/>
      <c r="D33" s="269" t="s">
        <v>20</v>
      </c>
      <c r="E33" s="270"/>
      <c r="F33" s="271">
        <v>-1075.3499999999999</v>
      </c>
      <c r="G33" s="270"/>
      <c r="H33" s="18" t="s">
        <v>21</v>
      </c>
      <c r="I33" s="269" t="s">
        <v>17</v>
      </c>
      <c r="J33" s="270"/>
    </row>
    <row r="34" spans="2:10" x14ac:dyDescent="0.25">
      <c r="B34" s="277"/>
      <c r="C34" s="270"/>
      <c r="D34" s="277" t="s">
        <v>436</v>
      </c>
      <c r="E34" s="270"/>
      <c r="F34" s="278">
        <v>14519.53</v>
      </c>
      <c r="G34" s="270"/>
      <c r="H34" s="20"/>
      <c r="I34" s="277"/>
      <c r="J34" s="270"/>
    </row>
    <row r="35" spans="2:10" x14ac:dyDescent="0.25">
      <c r="B35" s="276" t="s">
        <v>22</v>
      </c>
      <c r="C35" s="273"/>
      <c r="D35" s="273"/>
      <c r="E35" s="273"/>
      <c r="F35" s="273"/>
      <c r="G35" s="273"/>
      <c r="H35" s="273"/>
      <c r="I35" s="273"/>
      <c r="J35" s="273"/>
    </row>
    <row r="36" spans="2:10" x14ac:dyDescent="0.25">
      <c r="B36" s="277"/>
      <c r="C36" s="270"/>
      <c r="D36" s="277" t="s">
        <v>1</v>
      </c>
      <c r="E36" s="270"/>
      <c r="F36" s="277" t="s">
        <v>2</v>
      </c>
      <c r="G36" s="270"/>
      <c r="H36" s="20" t="s">
        <v>3</v>
      </c>
      <c r="I36" s="277" t="s">
        <v>4</v>
      </c>
      <c r="J36" s="270"/>
    </row>
    <row r="37" spans="2:10" x14ac:dyDescent="0.25">
      <c r="B37" s="269"/>
      <c r="C37" s="270"/>
      <c r="D37" s="269" t="s">
        <v>335</v>
      </c>
      <c r="E37" s="270"/>
      <c r="F37" s="271">
        <v>217.8</v>
      </c>
      <c r="G37" s="270"/>
      <c r="H37" s="18" t="s">
        <v>23</v>
      </c>
      <c r="I37" s="269" t="s">
        <v>24</v>
      </c>
      <c r="J37" s="270"/>
    </row>
    <row r="38" spans="2:10" x14ac:dyDescent="0.25">
      <c r="B38" s="269"/>
      <c r="C38" s="270"/>
      <c r="D38" s="269" t="s">
        <v>334</v>
      </c>
      <c r="E38" s="270"/>
      <c r="F38" s="271">
        <v>250.8</v>
      </c>
      <c r="G38" s="270"/>
      <c r="H38" s="18" t="s">
        <v>25</v>
      </c>
      <c r="I38" s="269" t="s">
        <v>26</v>
      </c>
      <c r="J38" s="270"/>
    </row>
    <row r="39" spans="2:10" x14ac:dyDescent="0.25">
      <c r="B39" s="269"/>
      <c r="C39" s="270"/>
      <c r="D39" s="269" t="s">
        <v>336</v>
      </c>
      <c r="E39" s="270"/>
      <c r="F39" s="271">
        <v>188.1</v>
      </c>
      <c r="G39" s="270"/>
      <c r="H39" s="18" t="s">
        <v>25</v>
      </c>
      <c r="I39" s="269" t="s">
        <v>27</v>
      </c>
      <c r="J39" s="270"/>
    </row>
    <row r="40" spans="2:10" x14ac:dyDescent="0.25">
      <c r="B40" s="269"/>
      <c r="C40" s="270"/>
      <c r="D40" s="269" t="s">
        <v>336</v>
      </c>
      <c r="E40" s="270"/>
      <c r="F40" s="271">
        <v>188.1</v>
      </c>
      <c r="G40" s="270"/>
      <c r="H40" s="18" t="s">
        <v>25</v>
      </c>
      <c r="I40" s="269" t="s">
        <v>28</v>
      </c>
      <c r="J40" s="270"/>
    </row>
    <row r="41" spans="2:10" x14ac:dyDescent="0.25">
      <c r="B41" s="269"/>
      <c r="C41" s="270"/>
      <c r="D41" s="269" t="s">
        <v>336</v>
      </c>
      <c r="E41" s="270"/>
      <c r="F41" s="271">
        <v>188.1</v>
      </c>
      <c r="G41" s="270"/>
      <c r="H41" s="18" t="s">
        <v>25</v>
      </c>
      <c r="I41" s="269" t="s">
        <v>29</v>
      </c>
      <c r="J41" s="270"/>
    </row>
    <row r="42" spans="2:10" x14ac:dyDescent="0.25">
      <c r="B42" s="269"/>
      <c r="C42" s="270"/>
      <c r="D42" s="269" t="s">
        <v>336</v>
      </c>
      <c r="E42" s="270"/>
      <c r="F42" s="271">
        <v>250.8</v>
      </c>
      <c r="G42" s="270"/>
      <c r="H42" s="18" t="s">
        <v>25</v>
      </c>
      <c r="I42" s="269" t="s">
        <v>30</v>
      </c>
      <c r="J42" s="270"/>
    </row>
    <row r="43" spans="2:10" x14ac:dyDescent="0.25">
      <c r="B43" s="269"/>
      <c r="C43" s="270"/>
      <c r="D43" s="269" t="s">
        <v>334</v>
      </c>
      <c r="E43" s="270"/>
      <c r="F43" s="271">
        <v>188.1</v>
      </c>
      <c r="G43" s="270"/>
      <c r="H43" s="18" t="s">
        <v>25</v>
      </c>
      <c r="I43" s="269" t="s">
        <v>31</v>
      </c>
      <c r="J43" s="270"/>
    </row>
    <row r="44" spans="2:10" x14ac:dyDescent="0.25">
      <c r="B44" s="269"/>
      <c r="C44" s="270"/>
      <c r="D44" s="269" t="s">
        <v>337</v>
      </c>
      <c r="E44" s="270"/>
      <c r="F44" s="271">
        <v>379.04</v>
      </c>
      <c r="G44" s="270"/>
      <c r="H44" s="18" t="s">
        <v>25</v>
      </c>
      <c r="I44" s="269" t="s">
        <v>32</v>
      </c>
      <c r="J44" s="270"/>
    </row>
    <row r="45" spans="2:10" x14ac:dyDescent="0.25">
      <c r="B45" s="269"/>
      <c r="C45" s="270"/>
      <c r="D45" s="269" t="s">
        <v>338</v>
      </c>
      <c r="E45" s="270"/>
      <c r="F45" s="271">
        <v>471.24</v>
      </c>
      <c r="G45" s="270"/>
      <c r="H45" s="18" t="s">
        <v>25</v>
      </c>
      <c r="I45" s="269" t="s">
        <v>33</v>
      </c>
      <c r="J45" s="270"/>
    </row>
    <row r="46" spans="2:10" x14ac:dyDescent="0.25">
      <c r="B46" s="269"/>
      <c r="C46" s="270"/>
      <c r="D46" s="269" t="s">
        <v>334</v>
      </c>
      <c r="E46" s="270"/>
      <c r="F46" s="271">
        <v>188.1</v>
      </c>
      <c r="G46" s="270"/>
      <c r="H46" s="18" t="s">
        <v>25</v>
      </c>
      <c r="I46" s="269" t="s">
        <v>34</v>
      </c>
      <c r="J46" s="270"/>
    </row>
    <row r="47" spans="2:10" x14ac:dyDescent="0.25">
      <c r="B47" s="269"/>
      <c r="C47" s="270"/>
      <c r="D47" s="269" t="s">
        <v>339</v>
      </c>
      <c r="E47" s="270"/>
      <c r="F47" s="271">
        <v>296.7</v>
      </c>
      <c r="G47" s="270"/>
      <c r="H47" s="18" t="s">
        <v>23</v>
      </c>
      <c r="I47" s="269" t="s">
        <v>35</v>
      </c>
      <c r="J47" s="270"/>
    </row>
    <row r="48" spans="2:10" x14ac:dyDescent="0.25">
      <c r="B48" s="269"/>
      <c r="C48" s="270"/>
      <c r="D48" s="269" t="s">
        <v>338</v>
      </c>
      <c r="E48" s="270"/>
      <c r="F48" s="271">
        <v>382.5</v>
      </c>
      <c r="G48" s="270"/>
      <c r="H48" s="18" t="s">
        <v>23</v>
      </c>
      <c r="I48" s="269" t="s">
        <v>36</v>
      </c>
      <c r="J48" s="270"/>
    </row>
    <row r="49" spans="2:10" x14ac:dyDescent="0.25">
      <c r="B49" s="269"/>
      <c r="C49" s="270"/>
      <c r="D49" s="269" t="s">
        <v>337</v>
      </c>
      <c r="E49" s="270"/>
      <c r="F49" s="271">
        <v>185.4</v>
      </c>
      <c r="G49" s="270"/>
      <c r="H49" s="18" t="s">
        <v>23</v>
      </c>
      <c r="I49" s="269" t="s">
        <v>37</v>
      </c>
      <c r="J49" s="270"/>
    </row>
    <row r="50" spans="2:10" x14ac:dyDescent="0.25">
      <c r="B50" s="18"/>
      <c r="C50" s="19"/>
      <c r="D50" s="269" t="s">
        <v>337</v>
      </c>
      <c r="E50" s="270"/>
      <c r="F50" s="271">
        <v>185.4</v>
      </c>
      <c r="G50" s="270"/>
      <c r="H50" s="18" t="s">
        <v>39</v>
      </c>
      <c r="I50" s="269" t="s">
        <v>46</v>
      </c>
      <c r="J50" s="270"/>
    </row>
    <row r="51" spans="2:10" x14ac:dyDescent="0.25">
      <c r="B51" s="18"/>
      <c r="C51" s="19"/>
      <c r="D51" s="269" t="s">
        <v>337</v>
      </c>
      <c r="E51" s="270"/>
      <c r="F51" s="271">
        <v>185.4</v>
      </c>
      <c r="G51" s="270"/>
      <c r="H51" s="18" t="s">
        <v>51</v>
      </c>
      <c r="I51" s="269" t="s">
        <v>52</v>
      </c>
      <c r="J51" s="270"/>
    </row>
    <row r="52" spans="2:10" x14ac:dyDescent="0.25">
      <c r="B52" s="269"/>
      <c r="C52" s="270"/>
      <c r="D52" s="269" t="s">
        <v>338</v>
      </c>
      <c r="E52" s="270"/>
      <c r="F52" s="271">
        <v>229.5</v>
      </c>
      <c r="G52" s="270"/>
      <c r="H52" s="18" t="s">
        <v>23</v>
      </c>
      <c r="I52" s="269" t="s">
        <v>37</v>
      </c>
      <c r="J52" s="270"/>
    </row>
    <row r="53" spans="2:10" x14ac:dyDescent="0.25">
      <c r="B53" s="269"/>
      <c r="C53" s="270"/>
      <c r="D53" s="269" t="s">
        <v>336</v>
      </c>
      <c r="E53" s="270"/>
      <c r="F53" s="271">
        <v>125.4</v>
      </c>
      <c r="G53" s="270"/>
      <c r="H53" s="18" t="s">
        <v>23</v>
      </c>
      <c r="I53" s="269" t="s">
        <v>38</v>
      </c>
      <c r="J53" s="270"/>
    </row>
    <row r="54" spans="2:10" x14ac:dyDescent="0.25">
      <c r="B54" s="269"/>
      <c r="C54" s="270"/>
      <c r="D54" s="269" t="s">
        <v>336</v>
      </c>
      <c r="E54" s="270"/>
      <c r="F54" s="271">
        <v>117.04</v>
      </c>
      <c r="G54" s="270"/>
      <c r="H54" s="18" t="s">
        <v>39</v>
      </c>
      <c r="I54" s="269" t="s">
        <v>40</v>
      </c>
      <c r="J54" s="270"/>
    </row>
    <row r="55" spans="2:10" x14ac:dyDescent="0.25">
      <c r="B55" s="269"/>
      <c r="C55" s="270"/>
      <c r="D55" s="269" t="s">
        <v>334</v>
      </c>
      <c r="E55" s="270"/>
      <c r="F55" s="271">
        <v>117.04</v>
      </c>
      <c r="G55" s="270"/>
      <c r="H55" s="18" t="s">
        <v>39</v>
      </c>
      <c r="I55" s="269" t="s">
        <v>41</v>
      </c>
      <c r="J55" s="270"/>
    </row>
    <row r="56" spans="2:10" x14ac:dyDescent="0.25">
      <c r="B56" s="269"/>
      <c r="C56" s="270"/>
      <c r="D56" s="269" t="s">
        <v>336</v>
      </c>
      <c r="E56" s="270"/>
      <c r="F56" s="271">
        <v>117.04</v>
      </c>
      <c r="G56" s="270"/>
      <c r="H56" s="18" t="s">
        <v>39</v>
      </c>
      <c r="I56" s="269" t="s">
        <v>42</v>
      </c>
      <c r="J56" s="270"/>
    </row>
    <row r="57" spans="2:10" x14ac:dyDescent="0.25">
      <c r="B57" s="269"/>
      <c r="C57" s="270"/>
      <c r="D57" s="269" t="s">
        <v>336</v>
      </c>
      <c r="E57" s="270"/>
      <c r="F57" s="271">
        <v>117.04</v>
      </c>
      <c r="G57" s="270"/>
      <c r="H57" s="18" t="s">
        <v>39</v>
      </c>
      <c r="I57" s="269" t="s">
        <v>43</v>
      </c>
      <c r="J57" s="270"/>
    </row>
    <row r="58" spans="2:10" x14ac:dyDescent="0.25">
      <c r="B58" s="269"/>
      <c r="C58" s="270"/>
      <c r="D58" s="269" t="s">
        <v>336</v>
      </c>
      <c r="E58" s="270"/>
      <c r="F58" s="271">
        <v>117.04</v>
      </c>
      <c r="G58" s="270"/>
      <c r="H58" s="18" t="s">
        <v>39</v>
      </c>
      <c r="I58" s="269" t="s">
        <v>44</v>
      </c>
      <c r="J58" s="270"/>
    </row>
    <row r="59" spans="2:10" x14ac:dyDescent="0.25">
      <c r="B59" s="269"/>
      <c r="C59" s="270"/>
      <c r="D59" s="269" t="s">
        <v>336</v>
      </c>
      <c r="E59" s="270"/>
      <c r="F59" s="271">
        <v>125.4</v>
      </c>
      <c r="G59" s="270"/>
      <c r="H59" s="18" t="s">
        <v>39</v>
      </c>
      <c r="I59" s="269" t="s">
        <v>45</v>
      </c>
      <c r="J59" s="270"/>
    </row>
    <row r="60" spans="2:10" x14ac:dyDescent="0.25">
      <c r="B60" s="269"/>
      <c r="C60" s="270"/>
      <c r="D60" s="269" t="s">
        <v>337</v>
      </c>
      <c r="E60" s="270"/>
      <c r="F60" s="271">
        <v>568.55999999999995</v>
      </c>
      <c r="G60" s="270"/>
      <c r="H60" s="18" t="s">
        <v>62</v>
      </c>
      <c r="I60" s="269" t="s">
        <v>65</v>
      </c>
      <c r="J60" s="270"/>
    </row>
    <row r="61" spans="2:10" x14ac:dyDescent="0.25">
      <c r="B61" s="269"/>
      <c r="C61" s="270"/>
      <c r="D61" s="269" t="s">
        <v>338</v>
      </c>
      <c r="E61" s="270"/>
      <c r="F61" s="271">
        <v>229.5</v>
      </c>
      <c r="G61" s="270"/>
      <c r="H61" s="18" t="s">
        <v>39</v>
      </c>
      <c r="I61" s="269" t="s">
        <v>46</v>
      </c>
      <c r="J61" s="270"/>
    </row>
    <row r="62" spans="2:10" x14ac:dyDescent="0.25">
      <c r="B62" s="269"/>
      <c r="C62" s="270"/>
      <c r="D62" s="269" t="s">
        <v>336</v>
      </c>
      <c r="E62" s="270"/>
      <c r="F62" s="271">
        <v>125.4</v>
      </c>
      <c r="G62" s="270"/>
      <c r="H62" s="18" t="s">
        <v>39</v>
      </c>
      <c r="I62" s="269" t="s">
        <v>47</v>
      </c>
      <c r="J62" s="270"/>
    </row>
    <row r="63" spans="2:10" x14ac:dyDescent="0.25">
      <c r="B63" s="269"/>
      <c r="C63" s="270"/>
      <c r="D63" s="269" t="s">
        <v>336</v>
      </c>
      <c r="E63" s="270"/>
      <c r="F63" s="271">
        <v>125.4</v>
      </c>
      <c r="G63" s="270"/>
      <c r="H63" s="18" t="s">
        <v>23</v>
      </c>
      <c r="I63" s="269" t="s">
        <v>48</v>
      </c>
      <c r="J63" s="270"/>
    </row>
    <row r="64" spans="2:10" x14ac:dyDescent="0.25">
      <c r="B64" s="269"/>
      <c r="C64" s="270"/>
      <c r="D64" s="269" t="s">
        <v>336</v>
      </c>
      <c r="E64" s="270"/>
      <c r="F64" s="271">
        <v>125.4</v>
      </c>
      <c r="G64" s="270"/>
      <c r="H64" s="18" t="s">
        <v>49</v>
      </c>
      <c r="I64" s="269" t="s">
        <v>50</v>
      </c>
      <c r="J64" s="270"/>
    </row>
    <row r="65" spans="2:10" x14ac:dyDescent="0.25">
      <c r="B65" s="269"/>
      <c r="C65" s="270"/>
      <c r="D65" s="269" t="s">
        <v>334</v>
      </c>
      <c r="E65" s="270"/>
      <c r="F65" s="271">
        <v>231.99</v>
      </c>
      <c r="G65" s="270"/>
      <c r="H65" s="18" t="s">
        <v>39</v>
      </c>
      <c r="I65" s="269" t="s">
        <v>42</v>
      </c>
      <c r="J65" s="270"/>
    </row>
    <row r="66" spans="2:10" x14ac:dyDescent="0.25">
      <c r="B66" s="269"/>
      <c r="C66" s="270"/>
      <c r="D66" s="269" t="s">
        <v>338</v>
      </c>
      <c r="E66" s="270"/>
      <c r="F66" s="271">
        <v>229.5</v>
      </c>
      <c r="G66" s="270"/>
      <c r="H66" s="18" t="s">
        <v>51</v>
      </c>
      <c r="I66" s="269" t="s">
        <v>52</v>
      </c>
      <c r="J66" s="270"/>
    </row>
    <row r="67" spans="2:10" x14ac:dyDescent="0.25">
      <c r="B67" s="269"/>
      <c r="C67" s="270"/>
      <c r="D67" s="269" t="s">
        <v>340</v>
      </c>
      <c r="E67" s="270"/>
      <c r="F67" s="271">
        <v>177.6</v>
      </c>
      <c r="G67" s="270"/>
      <c r="H67" s="18" t="s">
        <v>51</v>
      </c>
      <c r="I67" s="269" t="s">
        <v>35</v>
      </c>
      <c r="J67" s="270"/>
    </row>
    <row r="68" spans="2:10" x14ac:dyDescent="0.25">
      <c r="B68" s="269"/>
      <c r="C68" s="270"/>
      <c r="D68" s="269" t="s">
        <v>336</v>
      </c>
      <c r="E68" s="270"/>
      <c r="F68" s="271">
        <v>125.4</v>
      </c>
      <c r="G68" s="270"/>
      <c r="H68" s="18" t="s">
        <v>16</v>
      </c>
      <c r="I68" s="269" t="s">
        <v>53</v>
      </c>
      <c r="J68" s="270"/>
    </row>
    <row r="69" spans="2:10" x14ac:dyDescent="0.25">
      <c r="B69" s="269"/>
      <c r="C69" s="270"/>
      <c r="D69" s="269" t="s">
        <v>336</v>
      </c>
      <c r="E69" s="270"/>
      <c r="F69" s="271">
        <v>117.04</v>
      </c>
      <c r="G69" s="270"/>
      <c r="H69" s="18" t="s">
        <v>54</v>
      </c>
      <c r="I69" s="269" t="s">
        <v>55</v>
      </c>
      <c r="J69" s="270"/>
    </row>
    <row r="70" spans="2:10" x14ac:dyDescent="0.25">
      <c r="B70" s="269"/>
      <c r="C70" s="270"/>
      <c r="D70" s="269" t="s">
        <v>336</v>
      </c>
      <c r="E70" s="270"/>
      <c r="F70" s="271">
        <v>125.4</v>
      </c>
      <c r="G70" s="270"/>
      <c r="H70" s="18" t="s">
        <v>56</v>
      </c>
      <c r="I70" s="269" t="s">
        <v>57</v>
      </c>
      <c r="J70" s="270"/>
    </row>
    <row r="71" spans="2:10" x14ac:dyDescent="0.25">
      <c r="B71" s="269"/>
      <c r="C71" s="270"/>
      <c r="D71" s="269" t="s">
        <v>341</v>
      </c>
      <c r="E71" s="270"/>
      <c r="F71" s="271">
        <v>355.2</v>
      </c>
      <c r="G71" s="270"/>
      <c r="H71" s="18" t="s">
        <v>58</v>
      </c>
      <c r="I71" s="269" t="s">
        <v>47</v>
      </c>
      <c r="J71" s="270"/>
    </row>
    <row r="72" spans="2:10" x14ac:dyDescent="0.25">
      <c r="B72" s="269"/>
      <c r="C72" s="270"/>
      <c r="D72" s="269" t="s">
        <v>341</v>
      </c>
      <c r="E72" s="270"/>
      <c r="F72" s="271">
        <v>355.2</v>
      </c>
      <c r="G72" s="270"/>
      <c r="H72" s="18" t="s">
        <v>58</v>
      </c>
      <c r="I72" s="269" t="s">
        <v>59</v>
      </c>
      <c r="J72" s="270"/>
    </row>
    <row r="73" spans="2:10" x14ac:dyDescent="0.25">
      <c r="B73" s="269"/>
      <c r="C73" s="270"/>
      <c r="D73" s="269" t="s">
        <v>341</v>
      </c>
      <c r="E73" s="270"/>
      <c r="F73" s="271">
        <v>355.2</v>
      </c>
      <c r="G73" s="270"/>
      <c r="H73" s="18" t="s">
        <v>58</v>
      </c>
      <c r="I73" s="269" t="s">
        <v>60</v>
      </c>
      <c r="J73" s="270"/>
    </row>
    <row r="74" spans="2:10" x14ac:dyDescent="0.25">
      <c r="B74" s="269"/>
      <c r="C74" s="270"/>
      <c r="D74" s="269" t="s">
        <v>341</v>
      </c>
      <c r="E74" s="270"/>
      <c r="F74" s="271">
        <v>355.2</v>
      </c>
      <c r="G74" s="270"/>
      <c r="H74" s="18" t="s">
        <v>58</v>
      </c>
      <c r="I74" s="269" t="s">
        <v>57</v>
      </c>
      <c r="J74" s="270"/>
    </row>
    <row r="75" spans="2:10" x14ac:dyDescent="0.25">
      <c r="B75" s="269"/>
      <c r="C75" s="270"/>
      <c r="D75" s="269" t="s">
        <v>336</v>
      </c>
      <c r="E75" s="270"/>
      <c r="F75" s="271">
        <v>125.4</v>
      </c>
      <c r="G75" s="270"/>
      <c r="H75" s="18" t="s">
        <v>58</v>
      </c>
      <c r="I75" s="269" t="s">
        <v>61</v>
      </c>
      <c r="J75" s="270"/>
    </row>
    <row r="76" spans="2:10" x14ac:dyDescent="0.25">
      <c r="B76" s="269"/>
      <c r="C76" s="270"/>
      <c r="D76" s="269" t="s">
        <v>342</v>
      </c>
      <c r="E76" s="270"/>
      <c r="F76" s="271">
        <v>306.24</v>
      </c>
      <c r="G76" s="270"/>
      <c r="H76" s="18" t="s">
        <v>58</v>
      </c>
      <c r="I76" s="269" t="s">
        <v>60</v>
      </c>
      <c r="J76" s="270"/>
    </row>
    <row r="77" spans="2:10" x14ac:dyDescent="0.25">
      <c r="B77" s="269"/>
      <c r="C77" s="270"/>
      <c r="D77" s="269" t="s">
        <v>343</v>
      </c>
      <c r="E77" s="270"/>
      <c r="F77" s="271">
        <v>373.8</v>
      </c>
      <c r="G77" s="270"/>
      <c r="H77" s="18" t="s">
        <v>62</v>
      </c>
      <c r="I77" s="269" t="s">
        <v>63</v>
      </c>
      <c r="J77" s="270"/>
    </row>
    <row r="78" spans="2:10" x14ac:dyDescent="0.25">
      <c r="B78" s="269"/>
      <c r="C78" s="270"/>
      <c r="D78" s="269" t="s">
        <v>342</v>
      </c>
      <c r="E78" s="270"/>
      <c r="F78" s="271">
        <v>306.24</v>
      </c>
      <c r="G78" s="270"/>
      <c r="H78" s="18" t="s">
        <v>62</v>
      </c>
      <c r="I78" s="269" t="s">
        <v>64</v>
      </c>
      <c r="J78" s="270"/>
    </row>
    <row r="79" spans="2:10" x14ac:dyDescent="0.25">
      <c r="B79" s="269"/>
      <c r="C79" s="270"/>
      <c r="D79" s="269" t="s">
        <v>344</v>
      </c>
      <c r="E79" s="270"/>
      <c r="F79" s="271">
        <v>1270.5</v>
      </c>
      <c r="G79" s="270"/>
      <c r="H79" s="18" t="s">
        <v>62</v>
      </c>
      <c r="I79" s="269" t="s">
        <v>65</v>
      </c>
      <c r="J79" s="270"/>
    </row>
    <row r="80" spans="2:10" x14ac:dyDescent="0.25">
      <c r="B80" s="269"/>
      <c r="C80" s="270"/>
      <c r="D80" s="269" t="s">
        <v>334</v>
      </c>
      <c r="E80" s="270"/>
      <c r="F80" s="271">
        <v>78</v>
      </c>
      <c r="G80" s="270"/>
      <c r="H80" s="18" t="s">
        <v>19</v>
      </c>
      <c r="I80" s="269" t="s">
        <v>91</v>
      </c>
      <c r="J80" s="270"/>
    </row>
    <row r="81" spans="2:10" x14ac:dyDescent="0.25">
      <c r="B81" s="269"/>
      <c r="C81" s="270"/>
      <c r="D81" s="269" t="s">
        <v>345</v>
      </c>
      <c r="E81" s="270"/>
      <c r="F81" s="271">
        <v>244.2</v>
      </c>
      <c r="G81" s="270"/>
      <c r="H81" s="18" t="s">
        <v>62</v>
      </c>
      <c r="I81" s="269" t="s">
        <v>66</v>
      </c>
      <c r="J81" s="270"/>
    </row>
    <row r="82" spans="2:10" x14ac:dyDescent="0.25">
      <c r="B82" s="269"/>
      <c r="C82" s="270"/>
      <c r="D82" s="269" t="s">
        <v>345</v>
      </c>
      <c r="E82" s="270"/>
      <c r="F82" s="271">
        <v>244.2</v>
      </c>
      <c r="G82" s="270"/>
      <c r="H82" s="18" t="s">
        <v>6</v>
      </c>
      <c r="I82" s="269" t="s">
        <v>34</v>
      </c>
      <c r="J82" s="270"/>
    </row>
    <row r="83" spans="2:10" x14ac:dyDescent="0.25">
      <c r="B83" s="269"/>
      <c r="C83" s="270"/>
      <c r="D83" s="269" t="s">
        <v>346</v>
      </c>
      <c r="E83" s="270"/>
      <c r="F83" s="271">
        <v>150</v>
      </c>
      <c r="G83" s="270"/>
      <c r="H83" s="18" t="s">
        <v>67</v>
      </c>
      <c r="I83" s="269" t="s">
        <v>68</v>
      </c>
      <c r="J83" s="270"/>
    </row>
    <row r="84" spans="2:10" x14ac:dyDescent="0.25">
      <c r="B84" s="269"/>
      <c r="C84" s="270"/>
      <c r="D84" s="269" t="s">
        <v>338</v>
      </c>
      <c r="E84" s="270"/>
      <c r="F84" s="271">
        <v>382.5</v>
      </c>
      <c r="G84" s="270"/>
      <c r="H84" s="18" t="s">
        <v>67</v>
      </c>
      <c r="I84" s="269" t="s">
        <v>64</v>
      </c>
      <c r="J84" s="270"/>
    </row>
    <row r="85" spans="2:10" x14ac:dyDescent="0.25">
      <c r="B85" s="269"/>
      <c r="C85" s="270"/>
      <c r="D85" s="269" t="s">
        <v>347</v>
      </c>
      <c r="E85" s="270"/>
      <c r="F85" s="271">
        <v>118.8</v>
      </c>
      <c r="G85" s="270"/>
      <c r="H85" s="18" t="s">
        <v>67</v>
      </c>
      <c r="I85" s="269" t="s">
        <v>69</v>
      </c>
      <c r="J85" s="270"/>
    </row>
    <row r="86" spans="2:10" x14ac:dyDescent="0.25">
      <c r="B86" s="269"/>
      <c r="C86" s="270"/>
      <c r="D86" s="269" t="s">
        <v>336</v>
      </c>
      <c r="E86" s="270"/>
      <c r="F86" s="271">
        <v>151.4</v>
      </c>
      <c r="G86" s="270"/>
      <c r="H86" s="18" t="s">
        <v>67</v>
      </c>
      <c r="I86" s="269" t="s">
        <v>70</v>
      </c>
      <c r="J86" s="270"/>
    </row>
    <row r="87" spans="2:10" x14ac:dyDescent="0.25">
      <c r="B87" s="269"/>
      <c r="C87" s="270"/>
      <c r="D87" s="269" t="s">
        <v>346</v>
      </c>
      <c r="E87" s="270"/>
      <c r="F87" s="271">
        <v>210</v>
      </c>
      <c r="G87" s="270"/>
      <c r="H87" s="18" t="s">
        <v>67</v>
      </c>
      <c r="I87" s="269" t="s">
        <v>71</v>
      </c>
      <c r="J87" s="270"/>
    </row>
    <row r="88" spans="2:10" x14ac:dyDescent="0.25">
      <c r="B88" s="269"/>
      <c r="C88" s="270"/>
      <c r="D88" s="269" t="s">
        <v>348</v>
      </c>
      <c r="E88" s="270"/>
      <c r="F88" s="271">
        <v>198</v>
      </c>
      <c r="G88" s="270"/>
      <c r="H88" s="18" t="s">
        <v>67</v>
      </c>
      <c r="I88" s="269" t="s">
        <v>72</v>
      </c>
      <c r="J88" s="270"/>
    </row>
    <row r="89" spans="2:10" x14ac:dyDescent="0.25">
      <c r="B89" s="269"/>
      <c r="C89" s="270"/>
      <c r="D89" s="269" t="s">
        <v>342</v>
      </c>
      <c r="E89" s="270"/>
      <c r="F89" s="271">
        <v>306.24</v>
      </c>
      <c r="G89" s="270"/>
      <c r="H89" s="18" t="s">
        <v>6</v>
      </c>
      <c r="I89" s="269" t="s">
        <v>44</v>
      </c>
      <c r="J89" s="270"/>
    </row>
    <row r="90" spans="2:10" x14ac:dyDescent="0.25">
      <c r="B90" s="269"/>
      <c r="C90" s="270"/>
      <c r="D90" s="269" t="s">
        <v>346</v>
      </c>
      <c r="E90" s="270"/>
      <c r="F90" s="271">
        <v>150</v>
      </c>
      <c r="G90" s="270"/>
      <c r="H90" s="18" t="s">
        <v>67</v>
      </c>
      <c r="I90" s="269" t="s">
        <v>73</v>
      </c>
      <c r="J90" s="270"/>
    </row>
    <row r="91" spans="2:10" x14ac:dyDescent="0.25">
      <c r="B91" s="269"/>
      <c r="C91" s="270"/>
      <c r="D91" s="269" t="s">
        <v>350</v>
      </c>
      <c r="E91" s="270"/>
      <c r="F91" s="271">
        <v>156</v>
      </c>
      <c r="G91" s="270"/>
      <c r="H91" s="18" t="s">
        <v>74</v>
      </c>
      <c r="I91" s="269" t="s">
        <v>75</v>
      </c>
      <c r="J91" s="270"/>
    </row>
    <row r="92" spans="2:10" x14ac:dyDescent="0.25">
      <c r="B92" s="269"/>
      <c r="C92" s="270"/>
      <c r="D92" s="269" t="s">
        <v>336</v>
      </c>
      <c r="E92" s="270"/>
      <c r="F92" s="271">
        <v>78</v>
      </c>
      <c r="G92" s="270"/>
      <c r="H92" s="18" t="s">
        <v>76</v>
      </c>
      <c r="I92" s="269" t="s">
        <v>77</v>
      </c>
      <c r="J92" s="270"/>
    </row>
    <row r="93" spans="2:10" x14ac:dyDescent="0.25">
      <c r="B93" s="269"/>
      <c r="C93" s="270"/>
      <c r="D93" s="269" t="s">
        <v>336</v>
      </c>
      <c r="E93" s="270"/>
      <c r="F93" s="271">
        <v>78</v>
      </c>
      <c r="G93" s="270"/>
      <c r="H93" s="18" t="s">
        <v>76</v>
      </c>
      <c r="I93" s="269" t="s">
        <v>40</v>
      </c>
      <c r="J93" s="270"/>
    </row>
    <row r="94" spans="2:10" x14ac:dyDescent="0.25">
      <c r="B94" s="269"/>
      <c r="C94" s="270"/>
      <c r="D94" s="269" t="s">
        <v>336</v>
      </c>
      <c r="E94" s="270"/>
      <c r="F94" s="271">
        <v>78</v>
      </c>
      <c r="G94" s="270"/>
      <c r="H94" s="18" t="s">
        <v>76</v>
      </c>
      <c r="I94" s="269" t="s">
        <v>44</v>
      </c>
      <c r="J94" s="270"/>
    </row>
    <row r="95" spans="2:10" x14ac:dyDescent="0.25">
      <c r="B95" s="269"/>
      <c r="C95" s="270"/>
      <c r="D95" s="269" t="s">
        <v>345</v>
      </c>
      <c r="E95" s="270"/>
      <c r="F95" s="271">
        <v>244.2</v>
      </c>
      <c r="G95" s="270"/>
      <c r="H95" s="18" t="s">
        <v>76</v>
      </c>
      <c r="I95" s="269" t="s">
        <v>35</v>
      </c>
      <c r="J95" s="270"/>
    </row>
    <row r="96" spans="2:10" x14ac:dyDescent="0.25">
      <c r="B96" s="269"/>
      <c r="C96" s="270"/>
      <c r="D96" s="269" t="s">
        <v>351</v>
      </c>
      <c r="E96" s="270"/>
      <c r="F96" s="271">
        <v>229.12</v>
      </c>
      <c r="G96" s="270"/>
      <c r="H96" s="18" t="s">
        <v>16</v>
      </c>
      <c r="I96" s="269" t="s">
        <v>78</v>
      </c>
      <c r="J96" s="270"/>
    </row>
    <row r="97" spans="2:10" x14ac:dyDescent="0.25">
      <c r="B97" s="269"/>
      <c r="C97" s="270"/>
      <c r="D97" s="269" t="s">
        <v>334</v>
      </c>
      <c r="E97" s="270"/>
      <c r="F97" s="271">
        <v>188.1</v>
      </c>
      <c r="G97" s="270"/>
      <c r="H97" s="18" t="s">
        <v>16</v>
      </c>
      <c r="I97" s="269" t="s">
        <v>79</v>
      </c>
      <c r="J97" s="270"/>
    </row>
    <row r="98" spans="2:10" x14ac:dyDescent="0.25">
      <c r="B98" s="269"/>
      <c r="C98" s="270"/>
      <c r="D98" s="269" t="s">
        <v>349</v>
      </c>
      <c r="E98" s="270"/>
      <c r="F98" s="271">
        <v>565.79999999999995</v>
      </c>
      <c r="G98" s="270"/>
      <c r="H98" s="18" t="s">
        <v>80</v>
      </c>
      <c r="I98" s="269" t="s">
        <v>81</v>
      </c>
      <c r="J98" s="270"/>
    </row>
    <row r="99" spans="2:10" x14ac:dyDescent="0.25">
      <c r="B99" s="269"/>
      <c r="C99" s="270"/>
      <c r="D99" s="269" t="s">
        <v>342</v>
      </c>
      <c r="E99" s="270"/>
      <c r="F99" s="271">
        <v>306.24</v>
      </c>
      <c r="G99" s="270"/>
      <c r="H99" s="18" t="s">
        <v>82</v>
      </c>
      <c r="I99" s="269" t="s">
        <v>36</v>
      </c>
      <c r="J99" s="270"/>
    </row>
    <row r="100" spans="2:10" x14ac:dyDescent="0.25">
      <c r="B100" s="269"/>
      <c r="C100" s="270"/>
      <c r="D100" s="269" t="s">
        <v>341</v>
      </c>
      <c r="E100" s="270"/>
      <c r="F100" s="271">
        <v>355.2</v>
      </c>
      <c r="G100" s="270"/>
      <c r="H100" s="18" t="s">
        <v>83</v>
      </c>
      <c r="I100" s="269" t="s">
        <v>48</v>
      </c>
      <c r="J100" s="270"/>
    </row>
    <row r="101" spans="2:10" x14ac:dyDescent="0.25">
      <c r="B101" s="269"/>
      <c r="C101" s="270"/>
      <c r="D101" s="269" t="s">
        <v>345</v>
      </c>
      <c r="E101" s="270"/>
      <c r="F101" s="271">
        <v>244.2</v>
      </c>
      <c r="G101" s="270"/>
      <c r="H101" s="18" t="s">
        <v>83</v>
      </c>
      <c r="I101" s="269" t="s">
        <v>84</v>
      </c>
      <c r="J101" s="270"/>
    </row>
    <row r="102" spans="2:10" x14ac:dyDescent="0.25">
      <c r="B102" s="269"/>
      <c r="C102" s="270"/>
      <c r="D102" s="269" t="s">
        <v>345</v>
      </c>
      <c r="E102" s="270"/>
      <c r="F102" s="271">
        <v>244.2</v>
      </c>
      <c r="G102" s="270"/>
      <c r="H102" s="18" t="s">
        <v>83</v>
      </c>
      <c r="I102" s="269" t="s">
        <v>61</v>
      </c>
      <c r="J102" s="270"/>
    </row>
    <row r="103" spans="2:10" x14ac:dyDescent="0.25">
      <c r="B103" s="269"/>
      <c r="C103" s="270"/>
      <c r="D103" s="269" t="s">
        <v>345</v>
      </c>
      <c r="E103" s="270"/>
      <c r="F103" s="271">
        <v>244.2</v>
      </c>
      <c r="G103" s="270"/>
      <c r="H103" s="18" t="s">
        <v>83</v>
      </c>
      <c r="I103" s="269" t="s">
        <v>37</v>
      </c>
      <c r="J103" s="270"/>
    </row>
    <row r="104" spans="2:10" x14ac:dyDescent="0.25">
      <c r="B104" s="269"/>
      <c r="C104" s="270"/>
      <c r="D104" s="269" t="s">
        <v>345</v>
      </c>
      <c r="E104" s="270"/>
      <c r="F104" s="271">
        <v>244.2</v>
      </c>
      <c r="G104" s="270"/>
      <c r="H104" s="18" t="s">
        <v>83</v>
      </c>
      <c r="I104" s="269" t="s">
        <v>27</v>
      </c>
      <c r="J104" s="270"/>
    </row>
    <row r="105" spans="2:10" x14ac:dyDescent="0.25">
      <c r="B105" s="269"/>
      <c r="C105" s="270"/>
      <c r="D105" s="269" t="s">
        <v>337</v>
      </c>
      <c r="E105" s="270"/>
      <c r="F105" s="271">
        <v>568.55999999999995</v>
      </c>
      <c r="G105" s="270"/>
      <c r="H105" s="18" t="s">
        <v>23</v>
      </c>
      <c r="I105" s="269" t="s">
        <v>66</v>
      </c>
      <c r="J105" s="270"/>
    </row>
    <row r="106" spans="2:10" x14ac:dyDescent="0.25">
      <c r="B106" s="269"/>
      <c r="C106" s="270"/>
      <c r="D106" s="269" t="s">
        <v>334</v>
      </c>
      <c r="E106" s="270"/>
      <c r="F106" s="271">
        <v>117</v>
      </c>
      <c r="G106" s="270"/>
      <c r="H106" s="18" t="s">
        <v>85</v>
      </c>
      <c r="I106" s="269" t="s">
        <v>86</v>
      </c>
      <c r="J106" s="270"/>
    </row>
    <row r="107" spans="2:10" x14ac:dyDescent="0.25">
      <c r="B107" s="269"/>
      <c r="C107" s="270"/>
      <c r="D107" s="269" t="s">
        <v>338</v>
      </c>
      <c r="E107" s="270"/>
      <c r="F107" s="271">
        <v>442.16</v>
      </c>
      <c r="G107" s="270"/>
      <c r="H107" s="18" t="s">
        <v>23</v>
      </c>
      <c r="I107" s="269" t="s">
        <v>87</v>
      </c>
      <c r="J107" s="270"/>
    </row>
    <row r="108" spans="2:10" x14ac:dyDescent="0.25">
      <c r="B108" s="269"/>
      <c r="C108" s="270"/>
      <c r="D108" s="269" t="s">
        <v>338</v>
      </c>
      <c r="E108" s="270"/>
      <c r="F108" s="271">
        <v>229.5</v>
      </c>
      <c r="G108" s="270"/>
      <c r="H108" s="18" t="s">
        <v>23</v>
      </c>
      <c r="I108" s="269" t="s">
        <v>75</v>
      </c>
      <c r="J108" s="270"/>
    </row>
    <row r="109" spans="2:10" x14ac:dyDescent="0.25">
      <c r="B109" s="269"/>
      <c r="C109" s="270"/>
      <c r="D109" s="269" t="s">
        <v>338</v>
      </c>
      <c r="E109" s="270"/>
      <c r="F109" s="271">
        <v>229.5</v>
      </c>
      <c r="G109" s="270"/>
      <c r="H109" s="18" t="s">
        <v>23</v>
      </c>
      <c r="I109" s="269" t="s">
        <v>31</v>
      </c>
      <c r="J109" s="270"/>
    </row>
    <row r="110" spans="2:10" x14ac:dyDescent="0.25">
      <c r="B110" s="269"/>
      <c r="C110" s="270"/>
      <c r="D110" s="269" t="s">
        <v>337</v>
      </c>
      <c r="E110" s="270"/>
      <c r="F110" s="271">
        <v>568.55999999999995</v>
      </c>
      <c r="G110" s="270"/>
      <c r="H110" s="18" t="s">
        <v>23</v>
      </c>
      <c r="I110" s="269" t="s">
        <v>88</v>
      </c>
      <c r="J110" s="270"/>
    </row>
    <row r="111" spans="2:10" x14ac:dyDescent="0.25">
      <c r="B111" s="269"/>
      <c r="C111" s="270"/>
      <c r="D111" s="269" t="s">
        <v>352</v>
      </c>
      <c r="E111" s="270"/>
      <c r="F111" s="271">
        <v>338.58</v>
      </c>
      <c r="G111" s="270"/>
      <c r="H111" s="18" t="s">
        <v>23</v>
      </c>
      <c r="I111" s="269" t="s">
        <v>89</v>
      </c>
      <c r="J111" s="270"/>
    </row>
    <row r="112" spans="2:10" x14ac:dyDescent="0.25">
      <c r="B112" s="269"/>
      <c r="C112" s="270"/>
      <c r="D112" s="269" t="s">
        <v>353</v>
      </c>
      <c r="E112" s="270"/>
      <c r="F112" s="271">
        <v>131.52000000000001</v>
      </c>
      <c r="G112" s="270"/>
      <c r="H112" s="18" t="s">
        <v>49</v>
      </c>
      <c r="I112" s="269" t="s">
        <v>42</v>
      </c>
      <c r="J112" s="270"/>
    </row>
    <row r="113" spans="2:10" x14ac:dyDescent="0.25">
      <c r="B113" s="269"/>
      <c r="C113" s="270"/>
      <c r="D113" s="269" t="s">
        <v>334</v>
      </c>
      <c r="E113" s="270"/>
      <c r="F113" s="271">
        <v>78</v>
      </c>
      <c r="G113" s="270"/>
      <c r="H113" s="18" t="s">
        <v>19</v>
      </c>
      <c r="I113" s="269" t="s">
        <v>90</v>
      </c>
      <c r="J113" s="270"/>
    </row>
    <row r="114" spans="2:10" x14ac:dyDescent="0.25">
      <c r="B114" s="269"/>
      <c r="C114" s="270"/>
      <c r="D114" s="269" t="s">
        <v>336</v>
      </c>
      <c r="E114" s="270"/>
      <c r="F114" s="271">
        <v>78</v>
      </c>
      <c r="G114" s="270"/>
      <c r="H114" s="18" t="s">
        <v>19</v>
      </c>
      <c r="I114" s="269" t="s">
        <v>91</v>
      </c>
      <c r="J114" s="270"/>
    </row>
    <row r="115" spans="2:10" x14ac:dyDescent="0.25">
      <c r="B115" s="269"/>
      <c r="C115" s="270"/>
      <c r="D115" s="269" t="s">
        <v>336</v>
      </c>
      <c r="E115" s="270"/>
      <c r="F115" s="271">
        <v>58.52</v>
      </c>
      <c r="G115" s="270"/>
      <c r="H115" s="18" t="s">
        <v>92</v>
      </c>
      <c r="I115" s="269" t="s">
        <v>87</v>
      </c>
      <c r="J115" s="270"/>
    </row>
    <row r="116" spans="2:10" x14ac:dyDescent="0.25">
      <c r="B116" s="269"/>
      <c r="C116" s="270"/>
      <c r="D116" s="269" t="s">
        <v>352</v>
      </c>
      <c r="E116" s="270"/>
      <c r="F116" s="271">
        <v>338.58</v>
      </c>
      <c r="G116" s="270"/>
      <c r="H116" s="18" t="s">
        <v>92</v>
      </c>
      <c r="I116" s="269" t="s">
        <v>37</v>
      </c>
      <c r="J116" s="270"/>
    </row>
    <row r="117" spans="2:10" x14ac:dyDescent="0.25">
      <c r="B117" s="269"/>
      <c r="C117" s="270"/>
      <c r="D117" s="269" t="s">
        <v>334</v>
      </c>
      <c r="E117" s="270"/>
      <c r="F117" s="271">
        <v>78</v>
      </c>
      <c r="G117" s="270"/>
      <c r="H117" s="18" t="s">
        <v>93</v>
      </c>
      <c r="I117" s="269" t="s">
        <v>35</v>
      </c>
      <c r="J117" s="270"/>
    </row>
    <row r="118" spans="2:10" x14ac:dyDescent="0.25">
      <c r="B118" s="269"/>
      <c r="C118" s="270"/>
      <c r="D118" s="269" t="s">
        <v>336</v>
      </c>
      <c r="E118" s="270"/>
      <c r="F118" s="271">
        <v>117.04</v>
      </c>
      <c r="G118" s="270"/>
      <c r="H118" s="18" t="s">
        <v>92</v>
      </c>
      <c r="I118" s="269" t="s">
        <v>94</v>
      </c>
      <c r="J118" s="270"/>
    </row>
    <row r="119" spans="2:10" x14ac:dyDescent="0.25">
      <c r="B119" s="269"/>
      <c r="C119" s="270"/>
      <c r="D119" s="269" t="s">
        <v>337</v>
      </c>
      <c r="E119" s="270"/>
      <c r="F119" s="271">
        <v>284.27999999999997</v>
      </c>
      <c r="G119" s="270"/>
      <c r="H119" s="18" t="s">
        <v>49</v>
      </c>
      <c r="I119" s="269" t="s">
        <v>84</v>
      </c>
      <c r="J119" s="270"/>
    </row>
    <row r="120" spans="2:10" x14ac:dyDescent="0.25">
      <c r="B120" s="269"/>
      <c r="C120" s="270"/>
      <c r="D120" s="269" t="s">
        <v>334</v>
      </c>
      <c r="E120" s="270"/>
      <c r="F120" s="271">
        <v>231.99</v>
      </c>
      <c r="G120" s="270"/>
      <c r="H120" s="18" t="s">
        <v>49</v>
      </c>
      <c r="I120" s="269" t="s">
        <v>31</v>
      </c>
      <c r="J120" s="270"/>
    </row>
    <row r="121" spans="2:10" x14ac:dyDescent="0.25">
      <c r="B121" s="269"/>
      <c r="C121" s="270"/>
      <c r="D121" s="269" t="s">
        <v>337</v>
      </c>
      <c r="E121" s="270"/>
      <c r="F121" s="271">
        <v>284.27999999999997</v>
      </c>
      <c r="G121" s="270"/>
      <c r="H121" s="18" t="s">
        <v>49</v>
      </c>
      <c r="I121" s="269" t="s">
        <v>37</v>
      </c>
      <c r="J121" s="270"/>
    </row>
    <row r="122" spans="2:10" x14ac:dyDescent="0.25">
      <c r="B122" s="269"/>
      <c r="C122" s="270"/>
      <c r="D122" s="269" t="s">
        <v>337</v>
      </c>
      <c r="E122" s="270"/>
      <c r="F122" s="271">
        <v>189.52</v>
      </c>
      <c r="G122" s="270"/>
      <c r="H122" s="18" t="s">
        <v>49</v>
      </c>
      <c r="I122" s="269" t="s">
        <v>94</v>
      </c>
      <c r="J122" s="270"/>
    </row>
    <row r="123" spans="2:10" x14ac:dyDescent="0.25">
      <c r="B123" s="269"/>
      <c r="C123" s="270"/>
      <c r="D123" s="269" t="s">
        <v>352</v>
      </c>
      <c r="E123" s="270"/>
      <c r="F123" s="271">
        <v>338.58</v>
      </c>
      <c r="G123" s="270"/>
      <c r="H123" s="18" t="s">
        <v>49</v>
      </c>
      <c r="I123" s="269" t="s">
        <v>95</v>
      </c>
      <c r="J123" s="270"/>
    </row>
    <row r="124" spans="2:10" x14ac:dyDescent="0.25">
      <c r="B124" s="269"/>
      <c r="C124" s="270"/>
      <c r="D124" s="269" t="s">
        <v>20</v>
      </c>
      <c r="E124" s="270"/>
      <c r="F124" s="271">
        <v>-183.6</v>
      </c>
      <c r="G124" s="270"/>
      <c r="H124" s="18" t="s">
        <v>21</v>
      </c>
      <c r="I124" s="269" t="s">
        <v>20</v>
      </c>
      <c r="J124" s="270"/>
    </row>
    <row r="125" spans="2:10" x14ac:dyDescent="0.25">
      <c r="B125" s="269"/>
      <c r="C125" s="270"/>
      <c r="D125" s="269" t="s">
        <v>354</v>
      </c>
      <c r="E125" s="270"/>
      <c r="F125" s="271">
        <v>244.77</v>
      </c>
      <c r="G125" s="270"/>
      <c r="H125" s="18" t="s">
        <v>92</v>
      </c>
      <c r="I125" s="269" t="s">
        <v>96</v>
      </c>
      <c r="J125" s="270"/>
    </row>
    <row r="126" spans="2:10" x14ac:dyDescent="0.25">
      <c r="B126" s="269"/>
      <c r="C126" s="270"/>
      <c r="D126" s="269" t="s">
        <v>336</v>
      </c>
      <c r="E126" s="270"/>
      <c r="F126" s="271">
        <v>125.4</v>
      </c>
      <c r="G126" s="270"/>
      <c r="H126" s="18" t="s">
        <v>39</v>
      </c>
      <c r="I126" s="269" t="s">
        <v>60</v>
      </c>
      <c r="J126" s="270"/>
    </row>
    <row r="127" spans="2:10" x14ac:dyDescent="0.25">
      <c r="B127" s="277"/>
      <c r="C127" s="270"/>
      <c r="D127" s="277" t="s">
        <v>436</v>
      </c>
      <c r="E127" s="270"/>
      <c r="F127" s="278">
        <v>21172.790000000012</v>
      </c>
      <c r="G127" s="270"/>
      <c r="H127" s="20"/>
      <c r="I127" s="277"/>
      <c r="J127" s="270"/>
    </row>
    <row r="128" spans="2:10" x14ac:dyDescent="0.25">
      <c r="B128" s="276" t="s">
        <v>97</v>
      </c>
      <c r="C128" s="273"/>
      <c r="D128" s="273"/>
      <c r="E128" s="273"/>
      <c r="F128" s="273"/>
      <c r="G128" s="273"/>
      <c r="H128" s="273"/>
      <c r="I128" s="273"/>
      <c r="J128" s="273"/>
    </row>
    <row r="129" spans="2:10" x14ac:dyDescent="0.25">
      <c r="B129" s="277"/>
      <c r="C129" s="270"/>
      <c r="D129" s="277" t="s">
        <v>1</v>
      </c>
      <c r="E129" s="270"/>
      <c r="F129" s="277" t="s">
        <v>2</v>
      </c>
      <c r="G129" s="270"/>
      <c r="H129" s="20" t="s">
        <v>3</v>
      </c>
      <c r="I129" s="277" t="s">
        <v>4</v>
      </c>
      <c r="J129" s="270"/>
    </row>
    <row r="130" spans="2:10" x14ac:dyDescent="0.25">
      <c r="B130" s="269"/>
      <c r="C130" s="270"/>
      <c r="D130" s="269" t="s">
        <v>355</v>
      </c>
      <c r="E130" s="270"/>
      <c r="F130" s="271">
        <v>430</v>
      </c>
      <c r="G130" s="270"/>
      <c r="H130" s="18" t="s">
        <v>98</v>
      </c>
      <c r="I130" s="269" t="s">
        <v>66</v>
      </c>
      <c r="J130" s="270"/>
    </row>
    <row r="131" spans="2:10" x14ac:dyDescent="0.25">
      <c r="B131" s="269"/>
      <c r="C131" s="270"/>
      <c r="D131" s="269" t="s">
        <v>356</v>
      </c>
      <c r="E131" s="270"/>
      <c r="F131" s="271">
        <v>1308</v>
      </c>
      <c r="G131" s="270"/>
      <c r="H131" s="18" t="s">
        <v>16</v>
      </c>
      <c r="I131" s="269" t="s">
        <v>35</v>
      </c>
      <c r="J131" s="270"/>
    </row>
    <row r="132" spans="2:10" x14ac:dyDescent="0.25">
      <c r="B132" s="269"/>
      <c r="C132" s="270"/>
      <c r="D132" s="269" t="s">
        <v>357</v>
      </c>
      <c r="E132" s="270"/>
      <c r="F132" s="271">
        <v>316.7</v>
      </c>
      <c r="G132" s="270"/>
      <c r="H132" s="18" t="s">
        <v>98</v>
      </c>
      <c r="I132" s="269" t="s">
        <v>94</v>
      </c>
      <c r="J132" s="270"/>
    </row>
    <row r="133" spans="2:10" x14ac:dyDescent="0.25">
      <c r="B133" s="269"/>
      <c r="C133" s="270"/>
      <c r="D133" s="269" t="s">
        <v>357</v>
      </c>
      <c r="E133" s="270"/>
      <c r="F133" s="271">
        <v>475.05</v>
      </c>
      <c r="G133" s="270"/>
      <c r="H133" s="18" t="s">
        <v>25</v>
      </c>
      <c r="I133" s="269" t="s">
        <v>32</v>
      </c>
      <c r="J133" s="270"/>
    </row>
    <row r="134" spans="2:10" x14ac:dyDescent="0.25">
      <c r="B134" s="269"/>
      <c r="C134" s="270"/>
      <c r="D134" s="269" t="s">
        <v>358</v>
      </c>
      <c r="E134" s="270"/>
      <c r="F134" s="271">
        <v>472</v>
      </c>
      <c r="G134" s="270"/>
      <c r="H134" s="18" t="s">
        <v>25</v>
      </c>
      <c r="I134" s="269" t="s">
        <v>33</v>
      </c>
      <c r="J134" s="270"/>
    </row>
    <row r="135" spans="2:10" x14ac:dyDescent="0.25">
      <c r="B135" s="269"/>
      <c r="C135" s="270"/>
      <c r="D135" s="269" t="s">
        <v>359</v>
      </c>
      <c r="E135" s="270"/>
      <c r="F135" s="271">
        <v>48</v>
      </c>
      <c r="G135" s="270"/>
      <c r="H135" s="18" t="s">
        <v>39</v>
      </c>
      <c r="I135" s="269" t="s">
        <v>40</v>
      </c>
      <c r="J135" s="270"/>
    </row>
    <row r="136" spans="2:10" x14ac:dyDescent="0.25">
      <c r="B136" s="269"/>
      <c r="C136" s="270"/>
      <c r="D136" s="269" t="s">
        <v>360</v>
      </c>
      <c r="E136" s="270"/>
      <c r="F136" s="271">
        <v>48</v>
      </c>
      <c r="G136" s="270"/>
      <c r="H136" s="18" t="s">
        <v>39</v>
      </c>
      <c r="I136" s="269" t="s">
        <v>41</v>
      </c>
      <c r="J136" s="270"/>
    </row>
    <row r="137" spans="2:10" x14ac:dyDescent="0.25">
      <c r="B137" s="269"/>
      <c r="C137" s="270"/>
      <c r="D137" s="269" t="s">
        <v>359</v>
      </c>
      <c r="E137" s="270"/>
      <c r="F137" s="271">
        <v>48</v>
      </c>
      <c r="G137" s="270"/>
      <c r="H137" s="18" t="s">
        <v>39</v>
      </c>
      <c r="I137" s="269" t="s">
        <v>42</v>
      </c>
      <c r="J137" s="270"/>
    </row>
    <row r="138" spans="2:10" x14ac:dyDescent="0.25">
      <c r="B138" s="269"/>
      <c r="C138" s="270"/>
      <c r="D138" s="269" t="s">
        <v>359</v>
      </c>
      <c r="E138" s="270"/>
      <c r="F138" s="271">
        <v>48</v>
      </c>
      <c r="G138" s="270"/>
      <c r="H138" s="18" t="s">
        <v>39</v>
      </c>
      <c r="I138" s="269" t="s">
        <v>99</v>
      </c>
      <c r="J138" s="270"/>
    </row>
    <row r="139" spans="2:10" x14ac:dyDescent="0.25">
      <c r="B139" s="269"/>
      <c r="C139" s="270"/>
      <c r="D139" s="269" t="s">
        <v>359</v>
      </c>
      <c r="E139" s="270"/>
      <c r="F139" s="271">
        <v>48</v>
      </c>
      <c r="G139" s="270"/>
      <c r="H139" s="18" t="s">
        <v>39</v>
      </c>
      <c r="I139" s="269" t="s">
        <v>44</v>
      </c>
      <c r="J139" s="270"/>
    </row>
    <row r="140" spans="2:10" x14ac:dyDescent="0.25">
      <c r="B140" s="269"/>
      <c r="C140" s="270"/>
      <c r="D140" s="269" t="s">
        <v>359</v>
      </c>
      <c r="E140" s="270"/>
      <c r="F140" s="271">
        <v>48</v>
      </c>
      <c r="G140" s="270"/>
      <c r="H140" s="18" t="s">
        <v>54</v>
      </c>
      <c r="I140" s="269" t="s">
        <v>55</v>
      </c>
      <c r="J140" s="270"/>
    </row>
    <row r="141" spans="2:10" x14ac:dyDescent="0.25">
      <c r="B141" s="269"/>
      <c r="C141" s="270"/>
      <c r="D141" s="269" t="s">
        <v>361</v>
      </c>
      <c r="E141" s="270"/>
      <c r="F141" s="271">
        <v>339.72</v>
      </c>
      <c r="G141" s="270"/>
      <c r="H141" s="18" t="s">
        <v>58</v>
      </c>
      <c r="I141" s="269" t="s">
        <v>47</v>
      </c>
      <c r="J141" s="270"/>
    </row>
    <row r="142" spans="2:10" x14ac:dyDescent="0.25">
      <c r="B142" s="269"/>
      <c r="C142" s="270"/>
      <c r="D142" s="269" t="s">
        <v>361</v>
      </c>
      <c r="E142" s="270"/>
      <c r="F142" s="271">
        <v>339.72</v>
      </c>
      <c r="G142" s="270"/>
      <c r="H142" s="18" t="s">
        <v>58</v>
      </c>
      <c r="I142" s="269" t="s">
        <v>59</v>
      </c>
      <c r="J142" s="270"/>
    </row>
    <row r="143" spans="2:10" x14ac:dyDescent="0.25">
      <c r="B143" s="269"/>
      <c r="C143" s="270"/>
      <c r="D143" s="269" t="s">
        <v>361</v>
      </c>
      <c r="E143" s="270"/>
      <c r="F143" s="271">
        <v>339.72</v>
      </c>
      <c r="G143" s="270"/>
      <c r="H143" s="18" t="s">
        <v>58</v>
      </c>
      <c r="I143" s="269" t="s">
        <v>60</v>
      </c>
      <c r="J143" s="270"/>
    </row>
    <row r="144" spans="2:10" x14ac:dyDescent="0.25">
      <c r="B144" s="269"/>
      <c r="C144" s="270"/>
      <c r="D144" s="269" t="s">
        <v>361</v>
      </c>
      <c r="E144" s="270"/>
      <c r="F144" s="271">
        <v>339.72</v>
      </c>
      <c r="G144" s="270"/>
      <c r="H144" s="18" t="s">
        <v>58</v>
      </c>
      <c r="I144" s="269" t="s">
        <v>57</v>
      </c>
      <c r="J144" s="270"/>
    </row>
    <row r="145" spans="2:10" x14ac:dyDescent="0.25">
      <c r="B145" s="269"/>
      <c r="C145" s="270"/>
      <c r="D145" s="269" t="s">
        <v>362</v>
      </c>
      <c r="E145" s="270"/>
      <c r="F145" s="271">
        <v>158.28</v>
      </c>
      <c r="G145" s="270"/>
      <c r="H145" s="18" t="s">
        <v>58</v>
      </c>
      <c r="I145" s="269" t="s">
        <v>60</v>
      </c>
      <c r="J145" s="270"/>
    </row>
    <row r="146" spans="2:10" x14ac:dyDescent="0.25">
      <c r="B146" s="269"/>
      <c r="C146" s="270"/>
      <c r="D146" s="269" t="s">
        <v>363</v>
      </c>
      <c r="E146" s="270"/>
      <c r="F146" s="271">
        <v>406.31</v>
      </c>
      <c r="G146" s="270"/>
      <c r="H146" s="18" t="s">
        <v>62</v>
      </c>
      <c r="I146" s="269" t="s">
        <v>63</v>
      </c>
      <c r="J146" s="270"/>
    </row>
    <row r="147" spans="2:10" x14ac:dyDescent="0.25">
      <c r="B147" s="269"/>
      <c r="C147" s="270"/>
      <c r="D147" s="269" t="s">
        <v>362</v>
      </c>
      <c r="E147" s="270"/>
      <c r="F147" s="271">
        <v>158.28</v>
      </c>
      <c r="G147" s="270"/>
      <c r="H147" s="18" t="s">
        <v>62</v>
      </c>
      <c r="I147" s="269" t="s">
        <v>64</v>
      </c>
      <c r="J147" s="270"/>
    </row>
    <row r="148" spans="2:10" x14ac:dyDescent="0.25">
      <c r="B148" s="269"/>
      <c r="C148" s="270"/>
      <c r="D148" s="269" t="s">
        <v>364</v>
      </c>
      <c r="E148" s="270"/>
      <c r="F148" s="271">
        <v>1930.5</v>
      </c>
      <c r="G148" s="270"/>
      <c r="H148" s="18" t="s">
        <v>62</v>
      </c>
      <c r="I148" s="269" t="s">
        <v>65</v>
      </c>
      <c r="J148" s="270"/>
    </row>
    <row r="149" spans="2:10" x14ac:dyDescent="0.25">
      <c r="B149" s="18"/>
      <c r="C149" s="19"/>
      <c r="D149" s="269" t="s">
        <v>360</v>
      </c>
      <c r="E149" s="270"/>
      <c r="F149" s="271">
        <v>102.01</v>
      </c>
      <c r="G149" s="270"/>
      <c r="H149" s="18" t="s">
        <v>98</v>
      </c>
      <c r="I149" s="269" t="s">
        <v>66</v>
      </c>
      <c r="J149" s="270"/>
    </row>
    <row r="150" spans="2:10" x14ac:dyDescent="0.25">
      <c r="B150" s="269"/>
      <c r="C150" s="270"/>
      <c r="D150" s="269" t="s">
        <v>365</v>
      </c>
      <c r="E150" s="270"/>
      <c r="F150" s="271">
        <v>702.25</v>
      </c>
      <c r="G150" s="270"/>
      <c r="H150" s="18" t="s">
        <v>62</v>
      </c>
      <c r="I150" s="269" t="s">
        <v>65</v>
      </c>
      <c r="J150" s="270"/>
    </row>
    <row r="151" spans="2:10" x14ac:dyDescent="0.25">
      <c r="B151" s="269"/>
      <c r="C151" s="270"/>
      <c r="D151" s="269" t="s">
        <v>366</v>
      </c>
      <c r="E151" s="270"/>
      <c r="F151" s="271">
        <v>277.2</v>
      </c>
      <c r="G151" s="270"/>
      <c r="H151" s="18" t="s">
        <v>6</v>
      </c>
      <c r="I151" s="269" t="s">
        <v>34</v>
      </c>
      <c r="J151" s="270"/>
    </row>
    <row r="152" spans="2:10" x14ac:dyDescent="0.25">
      <c r="B152" s="269"/>
      <c r="C152" s="270"/>
      <c r="D152" s="269" t="s">
        <v>362</v>
      </c>
      <c r="E152" s="270"/>
      <c r="F152" s="271">
        <v>158.28</v>
      </c>
      <c r="G152" s="270"/>
      <c r="H152" s="18" t="s">
        <v>6</v>
      </c>
      <c r="I152" s="269" t="s">
        <v>44</v>
      </c>
      <c r="J152" s="270"/>
    </row>
    <row r="153" spans="2:10" x14ac:dyDescent="0.25">
      <c r="B153" s="269"/>
      <c r="C153" s="270"/>
      <c r="D153" s="269" t="s">
        <v>357</v>
      </c>
      <c r="E153" s="270"/>
      <c r="F153" s="271">
        <v>702.25</v>
      </c>
      <c r="G153" s="270"/>
      <c r="H153" s="18" t="s">
        <v>100</v>
      </c>
      <c r="I153" s="269" t="s">
        <v>66</v>
      </c>
      <c r="J153" s="270"/>
    </row>
    <row r="154" spans="2:10" x14ac:dyDescent="0.25">
      <c r="B154" s="269"/>
      <c r="C154" s="270"/>
      <c r="D154" s="269" t="s">
        <v>367</v>
      </c>
      <c r="E154" s="270"/>
      <c r="F154" s="271">
        <v>613.79999999999995</v>
      </c>
      <c r="G154" s="270"/>
      <c r="H154" s="18" t="s">
        <v>16</v>
      </c>
      <c r="I154" s="269" t="s">
        <v>35</v>
      </c>
      <c r="J154" s="270"/>
    </row>
    <row r="155" spans="2:10" x14ac:dyDescent="0.25">
      <c r="B155" s="269"/>
      <c r="C155" s="270"/>
      <c r="D155" s="269" t="s">
        <v>359</v>
      </c>
      <c r="E155" s="270"/>
      <c r="F155" s="271">
        <v>91.06</v>
      </c>
      <c r="G155" s="270"/>
      <c r="H155" s="18" t="s">
        <v>16</v>
      </c>
      <c r="I155" s="269" t="s">
        <v>94</v>
      </c>
      <c r="J155" s="270"/>
    </row>
    <row r="156" spans="2:10" x14ac:dyDescent="0.25">
      <c r="B156" s="269"/>
      <c r="C156" s="270"/>
      <c r="D156" s="269" t="s">
        <v>357</v>
      </c>
      <c r="E156" s="270"/>
      <c r="F156" s="271">
        <v>702.25</v>
      </c>
      <c r="G156" s="270"/>
      <c r="H156" s="18" t="s">
        <v>16</v>
      </c>
      <c r="I156" s="269" t="s">
        <v>68</v>
      </c>
      <c r="J156" s="270"/>
    </row>
    <row r="157" spans="2:10" x14ac:dyDescent="0.25">
      <c r="B157" s="269"/>
      <c r="C157" s="270"/>
      <c r="D157" s="269" t="s">
        <v>366</v>
      </c>
      <c r="E157" s="270"/>
      <c r="F157" s="271">
        <v>276</v>
      </c>
      <c r="G157" s="270"/>
      <c r="H157" s="18" t="s">
        <v>100</v>
      </c>
      <c r="I157" s="269" t="s">
        <v>66</v>
      </c>
      <c r="J157" s="270"/>
    </row>
    <row r="158" spans="2:10" x14ac:dyDescent="0.25">
      <c r="B158" s="269"/>
      <c r="C158" s="270"/>
      <c r="D158" s="269" t="s">
        <v>368</v>
      </c>
      <c r="E158" s="270"/>
      <c r="F158" s="271">
        <v>288</v>
      </c>
      <c r="G158" s="270"/>
      <c r="H158" s="18" t="s">
        <v>98</v>
      </c>
      <c r="I158" s="269" t="s">
        <v>94</v>
      </c>
      <c r="J158" s="270"/>
    </row>
    <row r="159" spans="2:10" x14ac:dyDescent="0.25">
      <c r="B159" s="269"/>
      <c r="C159" s="270"/>
      <c r="D159" s="269" t="s">
        <v>371</v>
      </c>
      <c r="E159" s="270"/>
      <c r="F159" s="271">
        <v>365.16</v>
      </c>
      <c r="G159" s="270"/>
      <c r="H159" s="18" t="s">
        <v>16</v>
      </c>
      <c r="I159" s="269" t="s">
        <v>78</v>
      </c>
      <c r="J159" s="270"/>
    </row>
    <row r="160" spans="2:10" x14ac:dyDescent="0.25">
      <c r="B160" s="269"/>
      <c r="C160" s="270"/>
      <c r="D160" s="269" t="s">
        <v>372</v>
      </c>
      <c r="E160" s="270"/>
      <c r="F160" s="271">
        <v>542.79999999999995</v>
      </c>
      <c r="G160" s="270"/>
      <c r="H160" s="18" t="s">
        <v>80</v>
      </c>
      <c r="I160" s="269" t="s">
        <v>81</v>
      </c>
      <c r="J160" s="270"/>
    </row>
    <row r="161" spans="2:10" x14ac:dyDescent="0.25">
      <c r="B161" s="269"/>
      <c r="C161" s="270"/>
      <c r="D161" s="269" t="s">
        <v>357</v>
      </c>
      <c r="E161" s="270"/>
      <c r="F161" s="271">
        <v>580</v>
      </c>
      <c r="G161" s="270"/>
      <c r="H161" s="18" t="s">
        <v>83</v>
      </c>
      <c r="I161" s="269" t="s">
        <v>101</v>
      </c>
      <c r="J161" s="270"/>
    </row>
    <row r="162" spans="2:10" x14ac:dyDescent="0.25">
      <c r="B162" s="269"/>
      <c r="C162" s="270"/>
      <c r="D162" s="269" t="s">
        <v>357</v>
      </c>
      <c r="E162" s="270"/>
      <c r="F162" s="271">
        <v>680</v>
      </c>
      <c r="G162" s="270"/>
      <c r="H162" s="18" t="s">
        <v>83</v>
      </c>
      <c r="I162" s="269" t="s">
        <v>101</v>
      </c>
      <c r="J162" s="270"/>
    </row>
    <row r="163" spans="2:10" x14ac:dyDescent="0.25">
      <c r="B163" s="18"/>
      <c r="C163" s="19"/>
      <c r="D163" s="269" t="s">
        <v>361</v>
      </c>
      <c r="E163" s="270"/>
      <c r="F163" s="271">
        <v>234.24</v>
      </c>
      <c r="G163" s="270"/>
      <c r="H163" s="18" t="s">
        <v>16</v>
      </c>
      <c r="I163" s="269" t="s">
        <v>35</v>
      </c>
      <c r="J163" s="270"/>
    </row>
    <row r="164" spans="2:10" x14ac:dyDescent="0.25">
      <c r="B164" s="269"/>
      <c r="C164" s="270"/>
      <c r="D164" s="269" t="s">
        <v>362</v>
      </c>
      <c r="E164" s="270"/>
      <c r="F164" s="271">
        <v>158.28</v>
      </c>
      <c r="G164" s="270"/>
      <c r="H164" s="18" t="s">
        <v>82</v>
      </c>
      <c r="I164" s="269" t="s">
        <v>36</v>
      </c>
      <c r="J164" s="270"/>
    </row>
    <row r="165" spans="2:10" x14ac:dyDescent="0.25">
      <c r="B165" s="269"/>
      <c r="C165" s="270"/>
      <c r="D165" s="269" t="s">
        <v>361</v>
      </c>
      <c r="E165" s="270"/>
      <c r="F165" s="271">
        <v>339.72</v>
      </c>
      <c r="G165" s="270"/>
      <c r="H165" s="18" t="s">
        <v>83</v>
      </c>
      <c r="I165" s="269" t="s">
        <v>48</v>
      </c>
      <c r="J165" s="270"/>
    </row>
    <row r="166" spans="2:10" x14ac:dyDescent="0.25">
      <c r="B166" s="269"/>
      <c r="C166" s="270"/>
      <c r="D166" s="269" t="s">
        <v>366</v>
      </c>
      <c r="E166" s="270"/>
      <c r="F166" s="271">
        <v>277.2</v>
      </c>
      <c r="G166" s="270"/>
      <c r="H166" s="18" t="s">
        <v>83</v>
      </c>
      <c r="I166" s="269" t="s">
        <v>84</v>
      </c>
      <c r="J166" s="270"/>
    </row>
    <row r="167" spans="2:10" x14ac:dyDescent="0.25">
      <c r="B167" s="269"/>
      <c r="C167" s="270"/>
      <c r="D167" s="269" t="s">
        <v>366</v>
      </c>
      <c r="E167" s="270"/>
      <c r="F167" s="271">
        <v>277.2</v>
      </c>
      <c r="G167" s="270"/>
      <c r="H167" s="18" t="s">
        <v>83</v>
      </c>
      <c r="I167" s="269" t="s">
        <v>61</v>
      </c>
      <c r="J167" s="270"/>
    </row>
    <row r="168" spans="2:10" x14ac:dyDescent="0.25">
      <c r="B168" s="269"/>
      <c r="C168" s="270"/>
      <c r="D168" s="269" t="s">
        <v>366</v>
      </c>
      <c r="E168" s="270"/>
      <c r="F168" s="271">
        <v>277.2</v>
      </c>
      <c r="G168" s="270"/>
      <c r="H168" s="18" t="s">
        <v>83</v>
      </c>
      <c r="I168" s="269" t="s">
        <v>37</v>
      </c>
      <c r="J168" s="270"/>
    </row>
    <row r="169" spans="2:10" x14ac:dyDescent="0.25">
      <c r="B169" s="269"/>
      <c r="C169" s="270"/>
      <c r="D169" s="269" t="s">
        <v>366</v>
      </c>
      <c r="E169" s="270"/>
      <c r="F169" s="271">
        <v>277.2</v>
      </c>
      <c r="G169" s="270"/>
      <c r="H169" s="18" t="s">
        <v>83</v>
      </c>
      <c r="I169" s="269" t="s">
        <v>27</v>
      </c>
      <c r="J169" s="270"/>
    </row>
    <row r="170" spans="2:10" x14ac:dyDescent="0.25">
      <c r="B170" s="269"/>
      <c r="C170" s="270"/>
      <c r="D170" s="269" t="s">
        <v>373</v>
      </c>
      <c r="E170" s="270"/>
      <c r="F170" s="271">
        <v>198</v>
      </c>
      <c r="G170" s="270"/>
      <c r="H170" s="18" t="s">
        <v>49</v>
      </c>
      <c r="I170" s="269" t="s">
        <v>42</v>
      </c>
      <c r="J170" s="270"/>
    </row>
    <row r="171" spans="2:10" x14ac:dyDescent="0.25">
      <c r="B171" s="269"/>
      <c r="C171" s="270"/>
      <c r="D171" s="269" t="s">
        <v>365</v>
      </c>
      <c r="E171" s="270"/>
      <c r="F171" s="271">
        <v>791.75</v>
      </c>
      <c r="G171" s="270"/>
      <c r="H171" s="18" t="s">
        <v>98</v>
      </c>
      <c r="I171" s="269" t="s">
        <v>94</v>
      </c>
      <c r="J171" s="270"/>
    </row>
    <row r="172" spans="2:10" x14ac:dyDescent="0.25">
      <c r="B172" s="269"/>
      <c r="C172" s="270"/>
      <c r="D172" s="269" t="s">
        <v>374</v>
      </c>
      <c r="E172" s="270"/>
      <c r="F172" s="271">
        <v>786.8</v>
      </c>
      <c r="G172" s="270"/>
      <c r="H172" s="18" t="s">
        <v>103</v>
      </c>
      <c r="I172" s="269" t="s">
        <v>35</v>
      </c>
      <c r="J172" s="270"/>
    </row>
    <row r="173" spans="2:10" x14ac:dyDescent="0.25">
      <c r="B173" s="269"/>
      <c r="C173" s="270"/>
      <c r="D173" s="269" t="s">
        <v>375</v>
      </c>
      <c r="E173" s="270"/>
      <c r="F173" s="271">
        <v>150</v>
      </c>
      <c r="G173" s="270"/>
      <c r="H173" s="18" t="s">
        <v>85</v>
      </c>
      <c r="I173" s="269" t="s">
        <v>86</v>
      </c>
      <c r="J173" s="270"/>
    </row>
    <row r="174" spans="2:10" x14ac:dyDescent="0.25">
      <c r="B174" s="269"/>
      <c r="C174" s="270"/>
      <c r="D174" s="269" t="s">
        <v>358</v>
      </c>
      <c r="E174" s="270"/>
      <c r="F174" s="271">
        <v>236</v>
      </c>
      <c r="G174" s="270"/>
      <c r="H174" s="18" t="s">
        <v>23</v>
      </c>
      <c r="I174" s="269" t="s">
        <v>87</v>
      </c>
      <c r="J174" s="270"/>
    </row>
    <row r="175" spans="2:10" x14ac:dyDescent="0.25">
      <c r="B175" s="269"/>
      <c r="C175" s="270"/>
      <c r="D175" s="269" t="s">
        <v>374</v>
      </c>
      <c r="E175" s="270"/>
      <c r="F175" s="271">
        <v>430</v>
      </c>
      <c r="G175" s="270"/>
      <c r="H175" s="18" t="s">
        <v>23</v>
      </c>
      <c r="I175" s="269" t="s">
        <v>89</v>
      </c>
      <c r="J175" s="270"/>
    </row>
    <row r="176" spans="2:10" x14ac:dyDescent="0.25">
      <c r="B176" s="269"/>
      <c r="C176" s="270"/>
      <c r="D176" s="269" t="s">
        <v>375</v>
      </c>
      <c r="E176" s="270"/>
      <c r="F176" s="271">
        <v>198</v>
      </c>
      <c r="G176" s="270"/>
      <c r="H176" s="18" t="s">
        <v>39</v>
      </c>
      <c r="I176" s="269" t="s">
        <v>42</v>
      </c>
      <c r="J176" s="270"/>
    </row>
    <row r="177" spans="2:10" x14ac:dyDescent="0.25">
      <c r="B177" s="269"/>
      <c r="C177" s="270"/>
      <c r="D177" s="269" t="s">
        <v>376</v>
      </c>
      <c r="E177" s="270"/>
      <c r="F177" s="271">
        <v>798.27</v>
      </c>
      <c r="G177" s="270"/>
      <c r="H177" s="18" t="s">
        <v>98</v>
      </c>
      <c r="I177" s="269" t="s">
        <v>94</v>
      </c>
      <c r="J177" s="270"/>
    </row>
    <row r="178" spans="2:10" x14ac:dyDescent="0.25">
      <c r="B178" s="18"/>
      <c r="C178" s="19"/>
      <c r="D178" s="269" t="s">
        <v>357</v>
      </c>
      <c r="E178" s="270"/>
      <c r="F178" s="271">
        <v>369.9</v>
      </c>
      <c r="G178" s="270"/>
      <c r="H178" s="18" t="s">
        <v>103</v>
      </c>
      <c r="I178" s="269" t="s">
        <v>35</v>
      </c>
      <c r="J178" s="270"/>
    </row>
    <row r="179" spans="2:10" x14ac:dyDescent="0.25">
      <c r="B179" s="269"/>
      <c r="C179" s="270"/>
      <c r="D179" s="269" t="s">
        <v>377</v>
      </c>
      <c r="E179" s="270"/>
      <c r="F179" s="271">
        <v>110</v>
      </c>
      <c r="G179" s="270"/>
      <c r="H179" s="18" t="s">
        <v>92</v>
      </c>
      <c r="I179" s="269" t="s">
        <v>87</v>
      </c>
      <c r="J179" s="270"/>
    </row>
    <row r="180" spans="2:10" x14ac:dyDescent="0.25">
      <c r="B180" s="269"/>
      <c r="C180" s="270"/>
      <c r="D180" s="269" t="s">
        <v>378</v>
      </c>
      <c r="E180" s="270"/>
      <c r="F180" s="271">
        <v>430</v>
      </c>
      <c r="G180" s="270"/>
      <c r="H180" s="18" t="s">
        <v>92</v>
      </c>
      <c r="I180" s="269" t="s">
        <v>37</v>
      </c>
      <c r="J180" s="270"/>
    </row>
    <row r="181" spans="2:10" x14ac:dyDescent="0.25">
      <c r="B181" s="269"/>
      <c r="C181" s="270"/>
      <c r="D181" s="269" t="s">
        <v>357</v>
      </c>
      <c r="E181" s="270"/>
      <c r="F181" s="271">
        <v>585.05999999999995</v>
      </c>
      <c r="G181" s="270"/>
      <c r="H181" s="18" t="s">
        <v>49</v>
      </c>
      <c r="I181" s="269" t="s">
        <v>84</v>
      </c>
      <c r="J181" s="270"/>
    </row>
    <row r="182" spans="2:10" x14ac:dyDescent="0.25">
      <c r="B182" s="269"/>
      <c r="C182" s="270"/>
      <c r="D182" s="269" t="s">
        <v>375</v>
      </c>
      <c r="E182" s="270"/>
      <c r="F182" s="271">
        <v>198</v>
      </c>
      <c r="G182" s="270"/>
      <c r="H182" s="18" t="s">
        <v>49</v>
      </c>
      <c r="I182" s="269" t="s">
        <v>31</v>
      </c>
      <c r="J182" s="270"/>
    </row>
    <row r="183" spans="2:10" x14ac:dyDescent="0.25">
      <c r="B183" s="269"/>
      <c r="C183" s="270"/>
      <c r="D183" s="269" t="s">
        <v>379</v>
      </c>
      <c r="E183" s="270"/>
      <c r="F183" s="271">
        <v>246.65</v>
      </c>
      <c r="G183" s="270"/>
      <c r="H183" s="18" t="s">
        <v>103</v>
      </c>
      <c r="I183" s="269" t="s">
        <v>35</v>
      </c>
      <c r="J183" s="270"/>
    </row>
    <row r="184" spans="2:10" x14ac:dyDescent="0.25">
      <c r="B184" s="269"/>
      <c r="C184" s="270"/>
      <c r="D184" s="269" t="s">
        <v>375</v>
      </c>
      <c r="E184" s="270"/>
      <c r="F184" s="271">
        <v>96.04</v>
      </c>
      <c r="G184" s="270"/>
      <c r="H184" s="18" t="s">
        <v>49</v>
      </c>
      <c r="I184" s="269" t="s">
        <v>102</v>
      </c>
      <c r="J184" s="270"/>
    </row>
    <row r="185" spans="2:10" x14ac:dyDescent="0.25">
      <c r="B185" s="269"/>
      <c r="C185" s="270"/>
      <c r="D185" s="269" t="s">
        <v>378</v>
      </c>
      <c r="E185" s="270"/>
      <c r="F185" s="271">
        <v>430</v>
      </c>
      <c r="G185" s="270"/>
      <c r="H185" s="18" t="s">
        <v>49</v>
      </c>
      <c r="I185" s="269" t="s">
        <v>95</v>
      </c>
      <c r="J185" s="270"/>
    </row>
    <row r="186" spans="2:10" x14ac:dyDescent="0.25">
      <c r="B186" s="269"/>
      <c r="C186" s="270"/>
      <c r="D186" s="269" t="s">
        <v>20</v>
      </c>
      <c r="E186" s="270"/>
      <c r="F186" s="271">
        <v>-222.55</v>
      </c>
      <c r="G186" s="270"/>
      <c r="H186" s="18" t="s">
        <v>21</v>
      </c>
      <c r="I186" s="269" t="s">
        <v>20</v>
      </c>
      <c r="J186" s="270"/>
    </row>
    <row r="187" spans="2:10" x14ac:dyDescent="0.25">
      <c r="B187" s="269"/>
      <c r="C187" s="270"/>
      <c r="D187" s="269" t="s">
        <v>357</v>
      </c>
      <c r="E187" s="270"/>
      <c r="F187" s="271">
        <v>585.05999999999995</v>
      </c>
      <c r="G187" s="270"/>
      <c r="H187" s="18" t="s">
        <v>49</v>
      </c>
      <c r="I187" s="269" t="s">
        <v>37</v>
      </c>
      <c r="J187" s="270"/>
    </row>
    <row r="188" spans="2:10" x14ac:dyDescent="0.25">
      <c r="B188" s="269"/>
      <c r="C188" s="270"/>
      <c r="D188" s="269" t="s">
        <v>380</v>
      </c>
      <c r="E188" s="270"/>
      <c r="F188" s="271">
        <v>255</v>
      </c>
      <c r="G188" s="270"/>
      <c r="H188" s="18" t="s">
        <v>92</v>
      </c>
      <c r="I188" s="269" t="s">
        <v>96</v>
      </c>
      <c r="J188" s="270"/>
    </row>
    <row r="189" spans="2:10" x14ac:dyDescent="0.25">
      <c r="B189" s="269"/>
      <c r="C189" s="270"/>
      <c r="D189" s="269" t="s">
        <v>357</v>
      </c>
      <c r="E189" s="270"/>
      <c r="F189" s="271">
        <v>933.2</v>
      </c>
      <c r="G189" s="270"/>
      <c r="H189" s="18" t="s">
        <v>103</v>
      </c>
      <c r="I189" s="269" t="s">
        <v>35</v>
      </c>
      <c r="J189" s="270"/>
    </row>
    <row r="190" spans="2:10" x14ac:dyDescent="0.25">
      <c r="B190" s="277"/>
      <c r="C190" s="270"/>
      <c r="D190" s="277" t="s">
        <v>436</v>
      </c>
      <c r="E190" s="270"/>
      <c r="F190" s="278">
        <v>22829.28000000001</v>
      </c>
      <c r="G190" s="270"/>
      <c r="H190" s="20"/>
      <c r="I190" s="277"/>
      <c r="J190" s="270"/>
    </row>
    <row r="191" spans="2:10" x14ac:dyDescent="0.25">
      <c r="B191" s="276" t="s">
        <v>104</v>
      </c>
      <c r="C191" s="273"/>
      <c r="D191" s="273"/>
      <c r="E191" s="273"/>
      <c r="F191" s="273"/>
      <c r="G191" s="273"/>
      <c r="H191" s="273"/>
      <c r="I191" s="273"/>
      <c r="J191" s="273"/>
    </row>
    <row r="192" spans="2:10" x14ac:dyDescent="0.25">
      <c r="B192" s="277"/>
      <c r="C192" s="270"/>
      <c r="D192" s="277" t="s">
        <v>1</v>
      </c>
      <c r="E192" s="270"/>
      <c r="F192" s="277" t="s">
        <v>2</v>
      </c>
      <c r="G192" s="270"/>
      <c r="H192" s="20" t="s">
        <v>3</v>
      </c>
      <c r="I192" s="277" t="s">
        <v>4</v>
      </c>
      <c r="J192" s="270"/>
    </row>
    <row r="193" spans="2:10" x14ac:dyDescent="0.25">
      <c r="B193" s="269"/>
      <c r="C193" s="270"/>
      <c r="D193" s="269" t="s">
        <v>328</v>
      </c>
      <c r="E193" s="270"/>
      <c r="F193" s="271">
        <v>312.16000000000003</v>
      </c>
      <c r="G193" s="270"/>
      <c r="H193" s="18" t="s">
        <v>98</v>
      </c>
      <c r="I193" s="269" t="s">
        <v>94</v>
      </c>
      <c r="J193" s="270"/>
    </row>
    <row r="194" spans="2:10" x14ac:dyDescent="0.25">
      <c r="B194" s="269"/>
      <c r="C194" s="270"/>
      <c r="D194" s="269" t="s">
        <v>381</v>
      </c>
      <c r="E194" s="270"/>
      <c r="F194" s="271">
        <v>290</v>
      </c>
      <c r="G194" s="270"/>
      <c r="H194" s="18" t="s">
        <v>25</v>
      </c>
      <c r="I194" s="269" t="s">
        <v>33</v>
      </c>
      <c r="J194" s="270"/>
    </row>
    <row r="195" spans="2:10" x14ac:dyDescent="0.25">
      <c r="B195" s="269"/>
      <c r="C195" s="270"/>
      <c r="D195" s="269" t="s">
        <v>382</v>
      </c>
      <c r="E195" s="270"/>
      <c r="F195" s="271">
        <v>30.9</v>
      </c>
      <c r="G195" s="270"/>
      <c r="H195" s="18" t="s">
        <v>58</v>
      </c>
      <c r="I195" s="269" t="s">
        <v>60</v>
      </c>
      <c r="J195" s="270"/>
    </row>
    <row r="196" spans="2:10" x14ac:dyDescent="0.25">
      <c r="B196" s="269"/>
      <c r="C196" s="270"/>
      <c r="D196" s="269" t="s">
        <v>383</v>
      </c>
      <c r="E196" s="270"/>
      <c r="F196" s="271">
        <v>116.69</v>
      </c>
      <c r="G196" s="270"/>
      <c r="H196" s="18" t="s">
        <v>62</v>
      </c>
      <c r="I196" s="269" t="s">
        <v>63</v>
      </c>
      <c r="J196" s="270"/>
    </row>
    <row r="197" spans="2:10" x14ac:dyDescent="0.25">
      <c r="B197" s="18"/>
      <c r="C197" s="19"/>
      <c r="D197" s="269" t="s">
        <v>384</v>
      </c>
      <c r="E197" s="270"/>
      <c r="F197" s="271">
        <v>723.7</v>
      </c>
      <c r="G197" s="270"/>
      <c r="H197" s="18" t="s">
        <v>103</v>
      </c>
      <c r="I197" s="269" t="s">
        <v>35</v>
      </c>
      <c r="J197" s="270"/>
    </row>
    <row r="198" spans="2:10" x14ac:dyDescent="0.25">
      <c r="B198" s="269"/>
      <c r="C198" s="270"/>
      <c r="D198" s="269" t="s">
        <v>385</v>
      </c>
      <c r="E198" s="270"/>
      <c r="F198" s="271">
        <v>30.9</v>
      </c>
      <c r="G198" s="270"/>
      <c r="H198" s="18" t="s">
        <v>62</v>
      </c>
      <c r="I198" s="269" t="s">
        <v>64</v>
      </c>
      <c r="J198" s="270"/>
    </row>
    <row r="199" spans="2:10" x14ac:dyDescent="0.25">
      <c r="B199" s="269"/>
      <c r="C199" s="270"/>
      <c r="D199" s="269" t="s">
        <v>385</v>
      </c>
      <c r="E199" s="270"/>
      <c r="F199" s="271">
        <v>30.9</v>
      </c>
      <c r="G199" s="270"/>
      <c r="H199" s="18" t="s">
        <v>6</v>
      </c>
      <c r="I199" s="269" t="s">
        <v>44</v>
      </c>
      <c r="J199" s="270"/>
    </row>
    <row r="200" spans="2:10" x14ac:dyDescent="0.25">
      <c r="B200" s="269"/>
      <c r="C200" s="270"/>
      <c r="D200" s="279" t="s">
        <v>392</v>
      </c>
      <c r="E200" s="280"/>
      <c r="F200" s="271">
        <v>356.06</v>
      </c>
      <c r="G200" s="270"/>
      <c r="H200" s="18" t="s">
        <v>74</v>
      </c>
      <c r="I200" s="269" t="s">
        <v>75</v>
      </c>
      <c r="J200" s="270"/>
    </row>
    <row r="201" spans="2:10" x14ac:dyDescent="0.25">
      <c r="B201" s="269"/>
      <c r="C201" s="270"/>
      <c r="D201" s="269" t="s">
        <v>386</v>
      </c>
      <c r="E201" s="270"/>
      <c r="F201" s="271">
        <v>1073.9000000000001</v>
      </c>
      <c r="G201" s="270"/>
      <c r="H201" s="18" t="s">
        <v>16</v>
      </c>
      <c r="I201" s="269" t="s">
        <v>35</v>
      </c>
      <c r="J201" s="270"/>
    </row>
    <row r="202" spans="2:10" x14ac:dyDescent="0.25">
      <c r="B202" s="18"/>
      <c r="C202" s="19"/>
      <c r="D202" s="269" t="s">
        <v>387</v>
      </c>
      <c r="E202" s="270"/>
      <c r="F202" s="271">
        <v>426</v>
      </c>
      <c r="G202" s="270"/>
      <c r="H202" s="18" t="s">
        <v>103</v>
      </c>
      <c r="I202" s="269" t="s">
        <v>35</v>
      </c>
      <c r="J202" s="270"/>
    </row>
    <row r="203" spans="2:10" x14ac:dyDescent="0.25">
      <c r="B203" s="269"/>
      <c r="C203" s="270"/>
      <c r="D203" s="269" t="s">
        <v>385</v>
      </c>
      <c r="E203" s="270"/>
      <c r="F203" s="271">
        <v>30.9</v>
      </c>
      <c r="G203" s="270"/>
      <c r="H203" s="18" t="s">
        <v>82</v>
      </c>
      <c r="I203" s="269" t="s">
        <v>36</v>
      </c>
      <c r="J203" s="270"/>
    </row>
    <row r="204" spans="2:10" x14ac:dyDescent="0.25">
      <c r="B204" s="269"/>
      <c r="C204" s="270"/>
      <c r="D204" s="269" t="s">
        <v>388</v>
      </c>
      <c r="E204" s="270"/>
      <c r="F204" s="271">
        <v>59.88</v>
      </c>
      <c r="G204" s="270"/>
      <c r="H204" s="18" t="s">
        <v>83</v>
      </c>
      <c r="I204" s="269" t="s">
        <v>48</v>
      </c>
      <c r="J204" s="270"/>
    </row>
    <row r="205" spans="2:10" x14ac:dyDescent="0.25">
      <c r="B205" s="269"/>
      <c r="C205" s="270"/>
      <c r="D205" s="269" t="s">
        <v>389</v>
      </c>
      <c r="E205" s="270"/>
      <c r="F205" s="271">
        <v>42.8</v>
      </c>
      <c r="G205" s="270"/>
      <c r="H205" s="18" t="s">
        <v>83</v>
      </c>
      <c r="I205" s="269" t="s">
        <v>84</v>
      </c>
      <c r="J205" s="270"/>
    </row>
    <row r="206" spans="2:10" x14ac:dyDescent="0.25">
      <c r="B206" s="18"/>
      <c r="C206" s="19"/>
      <c r="D206" s="269" t="s">
        <v>390</v>
      </c>
      <c r="E206" s="270"/>
      <c r="F206" s="271">
        <v>1500</v>
      </c>
      <c r="G206" s="270"/>
      <c r="H206" s="18" t="s">
        <v>103</v>
      </c>
      <c r="I206" s="269" t="s">
        <v>35</v>
      </c>
      <c r="J206" s="270"/>
    </row>
    <row r="207" spans="2:10" x14ac:dyDescent="0.25">
      <c r="B207" s="269"/>
      <c r="C207" s="270"/>
      <c r="D207" s="269" t="s">
        <v>389</v>
      </c>
      <c r="E207" s="270"/>
      <c r="F207" s="271">
        <v>42.8</v>
      </c>
      <c r="G207" s="270"/>
      <c r="H207" s="18" t="s">
        <v>83</v>
      </c>
      <c r="I207" s="269" t="s">
        <v>61</v>
      </c>
      <c r="J207" s="270"/>
    </row>
    <row r="208" spans="2:10" x14ac:dyDescent="0.25">
      <c r="B208" s="269"/>
      <c r="C208" s="270"/>
      <c r="D208" s="269" t="s">
        <v>389</v>
      </c>
      <c r="E208" s="270"/>
      <c r="F208" s="271">
        <v>42.8</v>
      </c>
      <c r="G208" s="270"/>
      <c r="H208" s="18" t="s">
        <v>83</v>
      </c>
      <c r="I208" s="269" t="s">
        <v>37</v>
      </c>
      <c r="J208" s="270"/>
    </row>
    <row r="209" spans="2:10" x14ac:dyDescent="0.25">
      <c r="B209" s="269"/>
      <c r="C209" s="270"/>
      <c r="D209" s="269" t="s">
        <v>389</v>
      </c>
      <c r="E209" s="270"/>
      <c r="F209" s="271">
        <v>42.8</v>
      </c>
      <c r="G209" s="270"/>
      <c r="H209" s="18" t="s">
        <v>83</v>
      </c>
      <c r="I209" s="269" t="s">
        <v>27</v>
      </c>
      <c r="J209" s="270"/>
    </row>
    <row r="210" spans="2:10" x14ac:dyDescent="0.25">
      <c r="B210" s="269"/>
      <c r="C210" s="270"/>
      <c r="D210" s="269" t="s">
        <v>389</v>
      </c>
      <c r="E210" s="270"/>
      <c r="F210" s="271">
        <v>745</v>
      </c>
      <c r="G210" s="270"/>
      <c r="H210" s="18" t="s">
        <v>105</v>
      </c>
      <c r="I210" s="269" t="s">
        <v>106</v>
      </c>
      <c r="J210" s="270"/>
    </row>
    <row r="211" spans="2:10" x14ac:dyDescent="0.25">
      <c r="B211" s="269"/>
      <c r="C211" s="270"/>
      <c r="D211" s="269" t="s">
        <v>391</v>
      </c>
      <c r="E211" s="270"/>
      <c r="F211" s="271">
        <v>28.08</v>
      </c>
      <c r="G211" s="270"/>
      <c r="H211" s="18" t="s">
        <v>92</v>
      </c>
      <c r="I211" s="269" t="s">
        <v>87</v>
      </c>
      <c r="J211" s="270"/>
    </row>
    <row r="212" spans="2:10" x14ac:dyDescent="0.25">
      <c r="B212" s="269"/>
      <c r="C212" s="270"/>
      <c r="D212" s="269" t="s">
        <v>387</v>
      </c>
      <c r="E212" s="270"/>
      <c r="F212" s="271">
        <v>189.52</v>
      </c>
      <c r="G212" s="270"/>
      <c r="H212" s="18" t="s">
        <v>49</v>
      </c>
      <c r="I212" s="269" t="s">
        <v>94</v>
      </c>
      <c r="J212" s="270"/>
    </row>
    <row r="213" spans="2:10" x14ac:dyDescent="0.25">
      <c r="B213" s="269"/>
      <c r="C213" s="270"/>
      <c r="D213" s="269" t="s">
        <v>393</v>
      </c>
      <c r="E213" s="270"/>
      <c r="F213" s="271">
        <v>156.46</v>
      </c>
      <c r="G213" s="270"/>
      <c r="H213" s="18" t="s">
        <v>49</v>
      </c>
      <c r="I213" s="269" t="s">
        <v>102</v>
      </c>
      <c r="J213" s="270"/>
    </row>
    <row r="214" spans="2:10" x14ac:dyDescent="0.25">
      <c r="B214" s="269"/>
      <c r="C214" s="270"/>
      <c r="D214" s="269" t="s">
        <v>20</v>
      </c>
      <c r="E214" s="270"/>
      <c r="F214" s="271">
        <v>-150.55000000000001</v>
      </c>
      <c r="G214" s="270"/>
      <c r="H214" s="18" t="s">
        <v>21</v>
      </c>
      <c r="I214" s="269" t="s">
        <v>20</v>
      </c>
      <c r="J214" s="270"/>
    </row>
    <row r="215" spans="2:10" x14ac:dyDescent="0.25">
      <c r="B215" s="269"/>
      <c r="C215" s="270"/>
      <c r="D215" s="269" t="s">
        <v>394</v>
      </c>
      <c r="E215" s="270"/>
      <c r="F215" s="271">
        <v>738.94</v>
      </c>
      <c r="G215" s="270"/>
      <c r="H215" s="18" t="s">
        <v>23</v>
      </c>
      <c r="I215" s="269" t="s">
        <v>87</v>
      </c>
      <c r="J215" s="270"/>
    </row>
    <row r="216" spans="2:10" x14ac:dyDescent="0.25">
      <c r="B216" s="269"/>
      <c r="C216" s="270"/>
      <c r="D216" s="269" t="s">
        <v>387</v>
      </c>
      <c r="E216" s="270"/>
      <c r="F216" s="271">
        <v>978</v>
      </c>
      <c r="G216" s="270"/>
      <c r="H216" s="18" t="s">
        <v>103</v>
      </c>
      <c r="I216" s="269" t="s">
        <v>35</v>
      </c>
      <c r="J216" s="270"/>
    </row>
    <row r="217" spans="2:10" x14ac:dyDescent="0.25">
      <c r="B217" s="277"/>
      <c r="C217" s="270"/>
      <c r="D217" s="277" t="s">
        <v>436</v>
      </c>
      <c r="E217" s="270"/>
      <c r="F217" s="278">
        <v>7838.64</v>
      </c>
      <c r="G217" s="270"/>
      <c r="H217" s="20"/>
      <c r="I217" s="277"/>
      <c r="J217" s="270"/>
    </row>
    <row r="218" spans="2:10" x14ac:dyDescent="0.25">
      <c r="B218" s="276" t="s">
        <v>107</v>
      </c>
      <c r="C218" s="273"/>
      <c r="D218" s="273"/>
      <c r="E218" s="273"/>
      <c r="F218" s="273"/>
      <c r="G218" s="273"/>
      <c r="H218" s="273"/>
      <c r="I218" s="273"/>
      <c r="J218" s="273"/>
    </row>
    <row r="219" spans="2:10" x14ac:dyDescent="0.25">
      <c r="B219" s="277"/>
      <c r="C219" s="270"/>
      <c r="D219" s="277" t="s">
        <v>1</v>
      </c>
      <c r="E219" s="270"/>
      <c r="F219" s="277" t="s">
        <v>2</v>
      </c>
      <c r="G219" s="270"/>
      <c r="H219" s="20" t="s">
        <v>3</v>
      </c>
      <c r="I219" s="277" t="s">
        <v>4</v>
      </c>
      <c r="J219" s="270"/>
    </row>
    <row r="220" spans="2:10" x14ac:dyDescent="0.25">
      <c r="B220" s="269"/>
      <c r="C220" s="270"/>
      <c r="D220" s="269" t="s">
        <v>369</v>
      </c>
      <c r="E220" s="270"/>
      <c r="F220" s="271">
        <v>683.23</v>
      </c>
      <c r="G220" s="270"/>
      <c r="H220" s="18" t="s">
        <v>92</v>
      </c>
      <c r="I220" s="269" t="s">
        <v>108</v>
      </c>
      <c r="J220" s="270"/>
    </row>
    <row r="221" spans="2:10" x14ac:dyDescent="0.25">
      <c r="B221" s="269"/>
      <c r="C221" s="270"/>
      <c r="D221" s="269" t="s">
        <v>369</v>
      </c>
      <c r="E221" s="270"/>
      <c r="F221" s="271">
        <v>3880</v>
      </c>
      <c r="G221" s="270"/>
      <c r="H221" s="18" t="s">
        <v>110</v>
      </c>
      <c r="I221" s="269" t="s">
        <v>111</v>
      </c>
      <c r="J221" s="270"/>
    </row>
    <row r="222" spans="2:10" x14ac:dyDescent="0.25">
      <c r="B222" s="269"/>
      <c r="C222" s="270"/>
      <c r="D222" s="269" t="s">
        <v>369</v>
      </c>
      <c r="E222" s="270"/>
      <c r="F222" s="271">
        <v>494.55</v>
      </c>
      <c r="G222" s="270"/>
      <c r="H222" s="18" t="s">
        <v>82</v>
      </c>
      <c r="I222" s="269" t="s">
        <v>108</v>
      </c>
      <c r="J222" s="270"/>
    </row>
    <row r="223" spans="2:10" x14ac:dyDescent="0.25">
      <c r="B223" s="269"/>
      <c r="C223" s="270"/>
      <c r="D223" s="269" t="s">
        <v>369</v>
      </c>
      <c r="E223" s="270"/>
      <c r="F223" s="271">
        <v>3880</v>
      </c>
      <c r="G223" s="270"/>
      <c r="H223" s="18" t="s">
        <v>39</v>
      </c>
      <c r="I223" s="269" t="s">
        <v>111</v>
      </c>
      <c r="J223" s="270"/>
    </row>
    <row r="224" spans="2:10" x14ac:dyDescent="0.25">
      <c r="B224" s="269"/>
      <c r="C224" s="270"/>
      <c r="D224" s="269" t="s">
        <v>369</v>
      </c>
      <c r="E224" s="270"/>
      <c r="F224" s="271">
        <v>3880</v>
      </c>
      <c r="G224" s="270"/>
      <c r="H224" s="18" t="s">
        <v>56</v>
      </c>
      <c r="I224" s="269" t="s">
        <v>111</v>
      </c>
      <c r="J224" s="270"/>
    </row>
    <row r="225" spans="2:10" x14ac:dyDescent="0.25">
      <c r="B225" s="269"/>
      <c r="C225" s="270"/>
      <c r="D225" s="269" t="s">
        <v>369</v>
      </c>
      <c r="E225" s="270"/>
      <c r="F225" s="271">
        <v>491.54</v>
      </c>
      <c r="G225" s="270"/>
      <c r="H225" s="18" t="s">
        <v>112</v>
      </c>
      <c r="I225" s="269" t="s">
        <v>108</v>
      </c>
      <c r="J225" s="270"/>
    </row>
    <row r="226" spans="2:10" x14ac:dyDescent="0.25">
      <c r="B226" s="277"/>
      <c r="C226" s="270"/>
      <c r="D226" s="277" t="s">
        <v>436</v>
      </c>
      <c r="E226" s="270"/>
      <c r="F226" s="278">
        <v>13309.32</v>
      </c>
      <c r="G226" s="270"/>
      <c r="H226" s="20"/>
      <c r="I226" s="277"/>
      <c r="J226" s="270"/>
    </row>
    <row r="227" spans="2:10" x14ac:dyDescent="0.25">
      <c r="B227" s="276" t="s">
        <v>113</v>
      </c>
      <c r="C227" s="273"/>
      <c r="D227" s="273"/>
      <c r="E227" s="273"/>
      <c r="F227" s="273"/>
      <c r="G227" s="273"/>
      <c r="H227" s="273"/>
      <c r="I227" s="273"/>
      <c r="J227" s="273"/>
    </row>
    <row r="228" spans="2:10" x14ac:dyDescent="0.25">
      <c r="B228" s="277"/>
      <c r="C228" s="270"/>
      <c r="D228" s="277" t="s">
        <v>1</v>
      </c>
      <c r="E228" s="270"/>
      <c r="F228" s="277" t="s">
        <v>2</v>
      </c>
      <c r="G228" s="270"/>
      <c r="H228" s="20" t="s">
        <v>3</v>
      </c>
      <c r="I228" s="277" t="s">
        <v>4</v>
      </c>
      <c r="J228" s="270"/>
    </row>
    <row r="229" spans="2:10" x14ac:dyDescent="0.25">
      <c r="B229" s="269"/>
      <c r="C229" s="270"/>
      <c r="D229" s="269" t="s">
        <v>395</v>
      </c>
      <c r="E229" s="270"/>
      <c r="F229" s="271">
        <v>147</v>
      </c>
      <c r="G229" s="270"/>
      <c r="H229" s="18" t="s">
        <v>56</v>
      </c>
      <c r="I229" s="269" t="s">
        <v>114</v>
      </c>
      <c r="J229" s="270"/>
    </row>
    <row r="230" spans="2:10" x14ac:dyDescent="0.25">
      <c r="B230" s="269"/>
      <c r="C230" s="270"/>
      <c r="D230" s="269" t="s">
        <v>400</v>
      </c>
      <c r="E230" s="270"/>
      <c r="F230" s="271">
        <v>1995</v>
      </c>
      <c r="G230" s="270"/>
      <c r="H230" s="18" t="s">
        <v>92</v>
      </c>
      <c r="I230" s="269" t="s">
        <v>115</v>
      </c>
      <c r="J230" s="270"/>
    </row>
    <row r="231" spans="2:10" x14ac:dyDescent="0.25">
      <c r="B231" s="269"/>
      <c r="C231" s="270"/>
      <c r="D231" s="272" t="s">
        <v>403</v>
      </c>
      <c r="E231" s="270"/>
      <c r="F231" s="271">
        <v>50</v>
      </c>
      <c r="G231" s="270"/>
      <c r="H231" s="18" t="s">
        <v>25</v>
      </c>
      <c r="I231" s="269" t="s">
        <v>116</v>
      </c>
      <c r="J231" s="270"/>
    </row>
    <row r="232" spans="2:10" x14ac:dyDescent="0.25">
      <c r="B232" s="269"/>
      <c r="C232" s="270"/>
      <c r="D232" s="269" t="s">
        <v>117</v>
      </c>
      <c r="E232" s="270"/>
      <c r="F232" s="271">
        <v>60</v>
      </c>
      <c r="G232" s="270"/>
      <c r="H232" s="18" t="s">
        <v>23</v>
      </c>
      <c r="I232" s="269" t="s">
        <v>48</v>
      </c>
      <c r="J232" s="270"/>
    </row>
    <row r="233" spans="2:10" x14ac:dyDescent="0.25">
      <c r="B233" s="269"/>
      <c r="C233" s="270"/>
      <c r="D233" s="269" t="s">
        <v>117</v>
      </c>
      <c r="E233" s="270"/>
      <c r="F233" s="271">
        <v>60</v>
      </c>
      <c r="G233" s="270"/>
      <c r="H233" s="18" t="s">
        <v>23</v>
      </c>
      <c r="I233" s="269" t="s">
        <v>60</v>
      </c>
      <c r="J233" s="270"/>
    </row>
    <row r="234" spans="2:10" x14ac:dyDescent="0.25">
      <c r="B234" s="269"/>
      <c r="C234" s="270"/>
      <c r="D234" s="269" t="s">
        <v>395</v>
      </c>
      <c r="E234" s="270"/>
      <c r="F234" s="271">
        <v>220.5</v>
      </c>
      <c r="G234" s="270"/>
      <c r="H234" s="18" t="s">
        <v>119</v>
      </c>
      <c r="I234" s="269" t="s">
        <v>114</v>
      </c>
      <c r="J234" s="270"/>
    </row>
    <row r="235" spans="2:10" x14ac:dyDescent="0.25">
      <c r="B235" s="269"/>
      <c r="C235" s="270"/>
      <c r="D235" s="269" t="s">
        <v>117</v>
      </c>
      <c r="E235" s="270"/>
      <c r="F235" s="271">
        <v>60</v>
      </c>
      <c r="G235" s="270"/>
      <c r="H235" s="18" t="s">
        <v>67</v>
      </c>
      <c r="I235" s="269" t="s">
        <v>46</v>
      </c>
      <c r="J235" s="270"/>
    </row>
    <row r="236" spans="2:10" x14ac:dyDescent="0.25">
      <c r="B236" s="269"/>
      <c r="C236" s="270"/>
      <c r="D236" s="269" t="s">
        <v>396</v>
      </c>
      <c r="E236" s="270"/>
      <c r="F236" s="271">
        <v>50</v>
      </c>
      <c r="G236" s="270"/>
      <c r="H236" s="18" t="s">
        <v>100</v>
      </c>
      <c r="I236" s="269" t="s">
        <v>116</v>
      </c>
      <c r="J236" s="270"/>
    </row>
    <row r="237" spans="2:10" x14ac:dyDescent="0.25">
      <c r="B237" s="269"/>
      <c r="C237" s="270"/>
      <c r="D237" s="269" t="s">
        <v>397</v>
      </c>
      <c r="E237" s="270"/>
      <c r="F237" s="271">
        <v>50</v>
      </c>
      <c r="G237" s="270"/>
      <c r="H237" s="18" t="s">
        <v>100</v>
      </c>
      <c r="I237" s="269" t="s">
        <v>116</v>
      </c>
      <c r="J237" s="270"/>
    </row>
    <row r="238" spans="2:10" x14ac:dyDescent="0.25">
      <c r="B238" s="269"/>
      <c r="C238" s="270"/>
      <c r="D238" s="269" t="s">
        <v>398</v>
      </c>
      <c r="E238" s="270"/>
      <c r="F238" s="271">
        <v>50</v>
      </c>
      <c r="G238" s="270"/>
      <c r="H238" s="18" t="s">
        <v>100</v>
      </c>
      <c r="I238" s="269" t="s">
        <v>116</v>
      </c>
      <c r="J238" s="270"/>
    </row>
    <row r="239" spans="2:10" x14ac:dyDescent="0.25">
      <c r="B239" s="269"/>
      <c r="C239" s="270"/>
      <c r="D239" s="269" t="s">
        <v>399</v>
      </c>
      <c r="E239" s="270"/>
      <c r="F239" s="271">
        <v>50</v>
      </c>
      <c r="G239" s="270"/>
      <c r="H239" s="18" t="s">
        <v>100</v>
      </c>
      <c r="I239" s="269" t="s">
        <v>116</v>
      </c>
      <c r="J239" s="270"/>
    </row>
    <row r="240" spans="2:10" x14ac:dyDescent="0.25">
      <c r="B240" s="269"/>
      <c r="C240" s="270"/>
      <c r="D240" s="269" t="s">
        <v>395</v>
      </c>
      <c r="E240" s="270"/>
      <c r="F240" s="271">
        <v>147</v>
      </c>
      <c r="G240" s="270"/>
      <c r="H240" s="18" t="s">
        <v>56</v>
      </c>
      <c r="I240" s="269" t="s">
        <v>114</v>
      </c>
      <c r="J240" s="270"/>
    </row>
    <row r="241" spans="2:10" x14ac:dyDescent="0.25">
      <c r="B241" s="269"/>
      <c r="C241" s="270"/>
      <c r="D241" s="269" t="s">
        <v>395</v>
      </c>
      <c r="E241" s="270"/>
      <c r="F241" s="271">
        <v>304</v>
      </c>
      <c r="G241" s="270"/>
      <c r="H241" s="18" t="s">
        <v>56</v>
      </c>
      <c r="I241" s="269" t="s">
        <v>114</v>
      </c>
      <c r="J241" s="270"/>
    </row>
    <row r="242" spans="2:10" x14ac:dyDescent="0.25">
      <c r="B242" s="277"/>
      <c r="C242" s="270"/>
      <c r="D242" s="277" t="s">
        <v>436</v>
      </c>
      <c r="E242" s="270"/>
      <c r="F242" s="278">
        <v>3243.5</v>
      </c>
      <c r="G242" s="270"/>
      <c r="H242" s="20"/>
      <c r="I242" s="277"/>
      <c r="J242" s="270"/>
    </row>
    <row r="243" spans="2:10" x14ac:dyDescent="0.25">
      <c r="B243" s="276" t="s">
        <v>370</v>
      </c>
      <c r="C243" s="273"/>
      <c r="D243" s="273"/>
      <c r="E243" s="273"/>
      <c r="F243" s="273"/>
      <c r="G243" s="273"/>
      <c r="H243" s="273"/>
      <c r="I243" s="273"/>
      <c r="J243" s="273"/>
    </row>
    <row r="244" spans="2:10" x14ac:dyDescent="0.25">
      <c r="B244" s="277"/>
      <c r="C244" s="270"/>
      <c r="D244" s="277" t="s">
        <v>1</v>
      </c>
      <c r="E244" s="270"/>
      <c r="F244" s="277" t="s">
        <v>2</v>
      </c>
      <c r="G244" s="270"/>
      <c r="H244" s="20" t="s">
        <v>3</v>
      </c>
      <c r="I244" s="277" t="s">
        <v>4</v>
      </c>
      <c r="J244" s="270"/>
    </row>
    <row r="245" spans="2:10" x14ac:dyDescent="0.25">
      <c r="B245" s="269"/>
      <c r="C245" s="270"/>
      <c r="D245" s="269" t="s">
        <v>120</v>
      </c>
      <c r="E245" s="270"/>
      <c r="F245" s="271">
        <v>492</v>
      </c>
      <c r="G245" s="270"/>
      <c r="H245" s="18" t="s">
        <v>56</v>
      </c>
      <c r="I245" s="269" t="s">
        <v>121</v>
      </c>
      <c r="J245" s="270"/>
    </row>
    <row r="246" spans="2:10" x14ac:dyDescent="0.25">
      <c r="B246" s="269"/>
      <c r="C246" s="270"/>
      <c r="D246" s="269" t="s">
        <v>120</v>
      </c>
      <c r="E246" s="270"/>
      <c r="F246" s="271">
        <v>602</v>
      </c>
      <c r="G246" s="270"/>
      <c r="H246" s="18" t="s">
        <v>56</v>
      </c>
      <c r="I246" s="269" t="s">
        <v>121</v>
      </c>
      <c r="J246" s="270"/>
    </row>
    <row r="247" spans="2:10" x14ac:dyDescent="0.25">
      <c r="B247" s="277"/>
      <c r="C247" s="270"/>
      <c r="D247" s="277" t="s">
        <v>436</v>
      </c>
      <c r="E247" s="270"/>
      <c r="F247" s="278">
        <v>1094</v>
      </c>
      <c r="G247" s="270"/>
      <c r="H247" s="20"/>
      <c r="I247" s="277"/>
      <c r="J247" s="270"/>
    </row>
    <row r="248" spans="2:10" x14ac:dyDescent="0.25">
      <c r="B248" s="276" t="s">
        <v>122</v>
      </c>
      <c r="C248" s="273"/>
      <c r="D248" s="273"/>
      <c r="E248" s="273"/>
      <c r="F248" s="273"/>
      <c r="G248" s="273"/>
      <c r="H248" s="273"/>
      <c r="I248" s="273"/>
      <c r="J248" s="273"/>
    </row>
    <row r="249" spans="2:10" x14ac:dyDescent="0.25">
      <c r="B249" s="277"/>
      <c r="C249" s="270"/>
      <c r="D249" s="277" t="s">
        <v>1</v>
      </c>
      <c r="E249" s="270"/>
      <c r="F249" s="277" t="s">
        <v>2</v>
      </c>
      <c r="G249" s="270"/>
      <c r="H249" s="20" t="s">
        <v>3</v>
      </c>
      <c r="I249" s="277" t="s">
        <v>4</v>
      </c>
      <c r="J249" s="270"/>
    </row>
    <row r="250" spans="2:10" x14ac:dyDescent="0.25">
      <c r="B250" s="269"/>
      <c r="C250" s="270"/>
      <c r="D250" s="269" t="s">
        <v>435</v>
      </c>
      <c r="E250" s="270"/>
      <c r="F250" s="271">
        <v>67.069999999999993</v>
      </c>
      <c r="G250" s="270"/>
      <c r="H250" s="18" t="s">
        <v>142</v>
      </c>
      <c r="I250" s="269" t="s">
        <v>94</v>
      </c>
      <c r="J250" s="270"/>
    </row>
    <row r="251" spans="2:10" x14ac:dyDescent="0.25">
      <c r="B251" s="277"/>
      <c r="C251" s="270"/>
      <c r="D251" s="277" t="s">
        <v>436</v>
      </c>
      <c r="E251" s="270"/>
      <c r="F251" s="278">
        <v>67.069999999999993</v>
      </c>
      <c r="G251" s="270"/>
      <c r="H251" s="20"/>
      <c r="I251" s="277"/>
      <c r="J251" s="270"/>
    </row>
    <row r="252" spans="2:10" x14ac:dyDescent="0.25">
      <c r="B252" s="276" t="s">
        <v>123</v>
      </c>
      <c r="C252" s="273"/>
      <c r="D252" s="273"/>
      <c r="E252" s="273"/>
      <c r="F252" s="273"/>
      <c r="G252" s="273"/>
      <c r="H252" s="273"/>
      <c r="I252" s="273"/>
      <c r="J252" s="273"/>
    </row>
    <row r="253" spans="2:10" x14ac:dyDescent="0.25">
      <c r="B253" s="277"/>
      <c r="C253" s="270"/>
      <c r="D253" s="277" t="s">
        <v>1</v>
      </c>
      <c r="E253" s="270"/>
      <c r="F253" s="277" t="s">
        <v>2</v>
      </c>
      <c r="G253" s="270"/>
      <c r="H253" s="20" t="s">
        <v>3</v>
      </c>
      <c r="I253" s="277" t="s">
        <v>4</v>
      </c>
      <c r="J253" s="270"/>
    </row>
    <row r="254" spans="2:10" x14ac:dyDescent="0.25">
      <c r="B254" s="269"/>
      <c r="C254" s="270"/>
      <c r="D254" s="269" t="s">
        <v>124</v>
      </c>
      <c r="E254" s="270"/>
      <c r="F254" s="271">
        <v>2521.1</v>
      </c>
      <c r="G254" s="270"/>
      <c r="H254" s="18" t="s">
        <v>21</v>
      </c>
      <c r="I254" s="269" t="s">
        <v>125</v>
      </c>
      <c r="J254" s="270"/>
    </row>
    <row r="255" spans="2:10" x14ac:dyDescent="0.25">
      <c r="B255" s="269"/>
      <c r="C255" s="270"/>
      <c r="D255" s="269" t="s">
        <v>126</v>
      </c>
      <c r="E255" s="270"/>
      <c r="F255" s="271">
        <v>179.3</v>
      </c>
      <c r="G255" s="270"/>
      <c r="H255" s="18" t="s">
        <v>25</v>
      </c>
      <c r="I255" s="269" t="s">
        <v>127</v>
      </c>
      <c r="J255" s="270"/>
    </row>
    <row r="256" spans="2:10" x14ac:dyDescent="0.25">
      <c r="B256" s="269"/>
      <c r="C256" s="270"/>
      <c r="D256" s="269" t="s">
        <v>126</v>
      </c>
      <c r="E256" s="270"/>
      <c r="F256" s="271">
        <v>90.5</v>
      </c>
      <c r="G256" s="270"/>
      <c r="H256" s="18" t="s">
        <v>25</v>
      </c>
      <c r="I256" s="269" t="s">
        <v>128</v>
      </c>
      <c r="J256" s="270"/>
    </row>
    <row r="257" spans="2:10" x14ac:dyDescent="0.25">
      <c r="B257" s="269"/>
      <c r="C257" s="270"/>
      <c r="D257" s="269" t="s">
        <v>129</v>
      </c>
      <c r="E257" s="270"/>
      <c r="F257" s="271">
        <v>179</v>
      </c>
      <c r="G257" s="270"/>
      <c r="H257" s="18" t="s">
        <v>25</v>
      </c>
      <c r="I257" s="269" t="s">
        <v>130</v>
      </c>
      <c r="J257" s="270"/>
    </row>
    <row r="258" spans="2:10" x14ac:dyDescent="0.25">
      <c r="B258" s="269"/>
      <c r="C258" s="270"/>
      <c r="D258" s="269" t="s">
        <v>131</v>
      </c>
      <c r="E258" s="270"/>
      <c r="F258" s="271">
        <v>136</v>
      </c>
      <c r="G258" s="270"/>
      <c r="H258" s="18" t="s">
        <v>25</v>
      </c>
      <c r="I258" s="269" t="s">
        <v>132</v>
      </c>
      <c r="J258" s="270"/>
    </row>
    <row r="259" spans="2:10" x14ac:dyDescent="0.25">
      <c r="B259" s="269"/>
      <c r="C259" s="270"/>
      <c r="D259" s="269" t="s">
        <v>131</v>
      </c>
      <c r="E259" s="270"/>
      <c r="F259" s="271">
        <v>68.5</v>
      </c>
      <c r="G259" s="270"/>
      <c r="H259" s="18" t="s">
        <v>23</v>
      </c>
      <c r="I259" s="269" t="s">
        <v>133</v>
      </c>
      <c r="J259" s="270"/>
    </row>
    <row r="260" spans="2:10" x14ac:dyDescent="0.25">
      <c r="B260" s="269"/>
      <c r="C260" s="270"/>
      <c r="D260" s="269" t="s">
        <v>131</v>
      </c>
      <c r="E260" s="270"/>
      <c r="F260" s="271">
        <v>436.15</v>
      </c>
      <c r="G260" s="270"/>
      <c r="H260" s="18" t="s">
        <v>23</v>
      </c>
      <c r="I260" s="269" t="s">
        <v>134</v>
      </c>
      <c r="J260" s="270"/>
    </row>
    <row r="261" spans="2:10" x14ac:dyDescent="0.25">
      <c r="B261" s="269"/>
      <c r="C261" s="270"/>
      <c r="D261" s="269" t="s">
        <v>131</v>
      </c>
      <c r="E261" s="270"/>
      <c r="F261" s="271">
        <v>392</v>
      </c>
      <c r="G261" s="270"/>
      <c r="H261" s="18" t="s">
        <v>23</v>
      </c>
      <c r="I261" s="269" t="s">
        <v>134</v>
      </c>
      <c r="J261" s="270"/>
    </row>
    <row r="262" spans="2:10" x14ac:dyDescent="0.25">
      <c r="B262" s="269"/>
      <c r="C262" s="270"/>
      <c r="D262" s="269" t="s">
        <v>131</v>
      </c>
      <c r="E262" s="270"/>
      <c r="F262" s="271">
        <v>220</v>
      </c>
      <c r="G262" s="270"/>
      <c r="H262" s="18" t="s">
        <v>23</v>
      </c>
      <c r="I262" s="269" t="s">
        <v>135</v>
      </c>
      <c r="J262" s="270"/>
    </row>
    <row r="263" spans="2:10" x14ac:dyDescent="0.25">
      <c r="B263" s="269"/>
      <c r="C263" s="270"/>
      <c r="D263" s="269" t="s">
        <v>131</v>
      </c>
      <c r="E263" s="270"/>
      <c r="F263" s="271">
        <v>204.75</v>
      </c>
      <c r="G263" s="270"/>
      <c r="H263" s="18" t="s">
        <v>23</v>
      </c>
      <c r="I263" s="269" t="s">
        <v>135</v>
      </c>
      <c r="J263" s="270"/>
    </row>
    <row r="264" spans="2:10" x14ac:dyDescent="0.25">
      <c r="B264" s="269"/>
      <c r="C264" s="270"/>
      <c r="D264" s="269" t="s">
        <v>131</v>
      </c>
      <c r="E264" s="270"/>
      <c r="F264" s="271">
        <v>32.5</v>
      </c>
      <c r="G264" s="270"/>
      <c r="H264" s="18" t="s">
        <v>23</v>
      </c>
      <c r="I264" s="269" t="s">
        <v>135</v>
      </c>
      <c r="J264" s="270"/>
    </row>
    <row r="265" spans="2:10" x14ac:dyDescent="0.25">
      <c r="B265" s="269"/>
      <c r="C265" s="270"/>
      <c r="D265" s="269" t="s">
        <v>131</v>
      </c>
      <c r="E265" s="270"/>
      <c r="F265" s="271">
        <v>134.5</v>
      </c>
      <c r="G265" s="270"/>
      <c r="H265" s="18" t="s">
        <v>23</v>
      </c>
      <c r="I265" s="269" t="s">
        <v>135</v>
      </c>
      <c r="J265" s="270"/>
    </row>
    <row r="266" spans="2:10" x14ac:dyDescent="0.25">
      <c r="B266" s="269"/>
      <c r="C266" s="270"/>
      <c r="D266" s="269" t="s">
        <v>131</v>
      </c>
      <c r="E266" s="270"/>
      <c r="F266" s="271">
        <v>230.5</v>
      </c>
      <c r="G266" s="270"/>
      <c r="H266" s="18" t="s">
        <v>23</v>
      </c>
      <c r="I266" s="269" t="s">
        <v>136</v>
      </c>
      <c r="J266" s="270"/>
    </row>
    <row r="267" spans="2:10" x14ac:dyDescent="0.25">
      <c r="B267" s="269"/>
      <c r="C267" s="270"/>
      <c r="D267" s="269" t="s">
        <v>131</v>
      </c>
      <c r="E267" s="270"/>
      <c r="F267" s="271">
        <v>151.30000000000001</v>
      </c>
      <c r="G267" s="270"/>
      <c r="H267" s="18" t="s">
        <v>23</v>
      </c>
      <c r="I267" s="269" t="s">
        <v>137</v>
      </c>
      <c r="J267" s="270"/>
    </row>
    <row r="268" spans="2:10" x14ac:dyDescent="0.25">
      <c r="B268" s="269"/>
      <c r="C268" s="270"/>
      <c r="D268" s="269" t="s">
        <v>131</v>
      </c>
      <c r="E268" s="270"/>
      <c r="F268" s="271">
        <v>61.9</v>
      </c>
      <c r="G268" s="270"/>
      <c r="H268" s="18" t="s">
        <v>23</v>
      </c>
      <c r="I268" s="269" t="s">
        <v>138</v>
      </c>
      <c r="J268" s="270"/>
    </row>
    <row r="269" spans="2:10" x14ac:dyDescent="0.25">
      <c r="B269" s="269"/>
      <c r="C269" s="270"/>
      <c r="D269" s="269" t="s">
        <v>131</v>
      </c>
      <c r="E269" s="270"/>
      <c r="F269" s="271">
        <v>509.9</v>
      </c>
      <c r="G269" s="270"/>
      <c r="H269" s="18" t="s">
        <v>23</v>
      </c>
      <c r="I269" s="269" t="s">
        <v>127</v>
      </c>
      <c r="J269" s="270"/>
    </row>
    <row r="270" spans="2:10" x14ac:dyDescent="0.25">
      <c r="B270" s="269"/>
      <c r="C270" s="270"/>
      <c r="D270" s="269" t="s">
        <v>131</v>
      </c>
      <c r="E270" s="270"/>
      <c r="F270" s="271">
        <v>435.3</v>
      </c>
      <c r="G270" s="270"/>
      <c r="H270" s="18" t="s">
        <v>23</v>
      </c>
      <c r="I270" s="269" t="s">
        <v>139</v>
      </c>
      <c r="J270" s="270"/>
    </row>
    <row r="271" spans="2:10" x14ac:dyDescent="0.25">
      <c r="B271" s="269"/>
      <c r="C271" s="270"/>
      <c r="D271" s="269" t="s">
        <v>131</v>
      </c>
      <c r="E271" s="270"/>
      <c r="F271" s="271">
        <v>75</v>
      </c>
      <c r="G271" s="270"/>
      <c r="H271" s="18" t="s">
        <v>23</v>
      </c>
      <c r="I271" s="269" t="s">
        <v>140</v>
      </c>
      <c r="J271" s="270"/>
    </row>
    <row r="272" spans="2:10" x14ac:dyDescent="0.25">
      <c r="B272" s="269"/>
      <c r="C272" s="270"/>
      <c r="D272" s="269" t="s">
        <v>131</v>
      </c>
      <c r="E272" s="270"/>
      <c r="F272" s="271">
        <v>344.8</v>
      </c>
      <c r="G272" s="270"/>
      <c r="H272" s="18" t="s">
        <v>39</v>
      </c>
      <c r="I272" s="269" t="s">
        <v>136</v>
      </c>
      <c r="J272" s="270"/>
    </row>
    <row r="273" spans="2:10" x14ac:dyDescent="0.25">
      <c r="B273" s="269"/>
      <c r="C273" s="270"/>
      <c r="D273" s="269" t="s">
        <v>141</v>
      </c>
      <c r="E273" s="270"/>
      <c r="F273" s="271">
        <v>348.6</v>
      </c>
      <c r="G273" s="270"/>
      <c r="H273" s="18" t="s">
        <v>142</v>
      </c>
      <c r="I273" s="269" t="s">
        <v>125</v>
      </c>
      <c r="J273" s="270"/>
    </row>
    <row r="274" spans="2:10" x14ac:dyDescent="0.25">
      <c r="B274" s="269"/>
      <c r="C274" s="270"/>
      <c r="D274" s="269" t="s">
        <v>131</v>
      </c>
      <c r="E274" s="270"/>
      <c r="F274" s="271">
        <v>297.36</v>
      </c>
      <c r="G274" s="270"/>
      <c r="H274" s="18" t="s">
        <v>12</v>
      </c>
      <c r="I274" s="269" t="s">
        <v>13</v>
      </c>
      <c r="J274" s="270"/>
    </row>
    <row r="275" spans="2:10" x14ac:dyDescent="0.25">
      <c r="B275" s="269"/>
      <c r="C275" s="270"/>
      <c r="D275" s="269" t="s">
        <v>131</v>
      </c>
      <c r="E275" s="270"/>
      <c r="F275" s="271">
        <v>521.1</v>
      </c>
      <c r="G275" s="270"/>
      <c r="H275" s="18" t="s">
        <v>56</v>
      </c>
      <c r="I275" s="269" t="s">
        <v>121</v>
      </c>
      <c r="J275" s="270"/>
    </row>
    <row r="276" spans="2:10" x14ac:dyDescent="0.25">
      <c r="B276" s="269"/>
      <c r="C276" s="270"/>
      <c r="D276" s="269" t="s">
        <v>126</v>
      </c>
      <c r="E276" s="270"/>
      <c r="F276" s="271">
        <v>69.3</v>
      </c>
      <c r="G276" s="270"/>
      <c r="H276" s="18" t="s">
        <v>67</v>
      </c>
      <c r="I276" s="269" t="s">
        <v>143</v>
      </c>
      <c r="J276" s="270"/>
    </row>
    <row r="277" spans="2:10" x14ac:dyDescent="0.25">
      <c r="B277" s="269"/>
      <c r="C277" s="270"/>
      <c r="D277" s="269" t="s">
        <v>126</v>
      </c>
      <c r="E277" s="270"/>
      <c r="F277" s="271">
        <v>96</v>
      </c>
      <c r="G277" s="270"/>
      <c r="H277" s="18" t="s">
        <v>67</v>
      </c>
      <c r="I277" s="269" t="s">
        <v>144</v>
      </c>
      <c r="J277" s="270"/>
    </row>
    <row r="278" spans="2:10" x14ac:dyDescent="0.25">
      <c r="B278" s="269"/>
      <c r="C278" s="270"/>
      <c r="D278" s="269" t="s">
        <v>131</v>
      </c>
      <c r="E278" s="270"/>
      <c r="F278" s="271">
        <v>220.8</v>
      </c>
      <c r="G278" s="270"/>
      <c r="H278" s="18" t="s">
        <v>76</v>
      </c>
      <c r="I278" s="269" t="s">
        <v>136</v>
      </c>
      <c r="J278" s="270"/>
    </row>
    <row r="279" spans="2:10" x14ac:dyDescent="0.25">
      <c r="B279" s="269"/>
      <c r="C279" s="270"/>
      <c r="D279" s="269" t="s">
        <v>131</v>
      </c>
      <c r="E279" s="270"/>
      <c r="F279" s="271">
        <v>439</v>
      </c>
      <c r="G279" s="270"/>
      <c r="H279" s="18" t="s">
        <v>76</v>
      </c>
      <c r="I279" s="269" t="s">
        <v>135</v>
      </c>
      <c r="J279" s="270"/>
    </row>
    <row r="280" spans="2:10" x14ac:dyDescent="0.25">
      <c r="B280" s="269"/>
      <c r="C280" s="270"/>
      <c r="D280" s="269" t="s">
        <v>131</v>
      </c>
      <c r="E280" s="270"/>
      <c r="F280" s="271">
        <v>32.4</v>
      </c>
      <c r="G280" s="270"/>
      <c r="H280" s="18" t="s">
        <v>145</v>
      </c>
      <c r="I280" s="269" t="s">
        <v>137</v>
      </c>
      <c r="J280" s="270"/>
    </row>
    <row r="281" spans="2:10" x14ac:dyDescent="0.25">
      <c r="B281" s="269"/>
      <c r="C281" s="270"/>
      <c r="D281" s="269" t="s">
        <v>131</v>
      </c>
      <c r="E281" s="270"/>
      <c r="F281" s="271">
        <v>115.7</v>
      </c>
      <c r="G281" s="270"/>
      <c r="H281" s="18" t="s">
        <v>145</v>
      </c>
      <c r="I281" s="269" t="s">
        <v>140</v>
      </c>
      <c r="J281" s="270"/>
    </row>
    <row r="282" spans="2:10" x14ac:dyDescent="0.25">
      <c r="B282" s="269"/>
      <c r="C282" s="270"/>
      <c r="D282" s="269" t="s">
        <v>131</v>
      </c>
      <c r="E282" s="270"/>
      <c r="F282" s="271">
        <v>115.2</v>
      </c>
      <c r="G282" s="270"/>
      <c r="H282" s="18" t="s">
        <v>145</v>
      </c>
      <c r="I282" s="269" t="s">
        <v>140</v>
      </c>
      <c r="J282" s="270"/>
    </row>
    <row r="283" spans="2:10" x14ac:dyDescent="0.25">
      <c r="B283" s="269"/>
      <c r="C283" s="270"/>
      <c r="D283" s="269" t="s">
        <v>131</v>
      </c>
      <c r="E283" s="270"/>
      <c r="F283" s="271">
        <v>568.4</v>
      </c>
      <c r="G283" s="270"/>
      <c r="H283" s="18" t="s">
        <v>145</v>
      </c>
      <c r="I283" s="269" t="s">
        <v>139</v>
      </c>
      <c r="J283" s="270"/>
    </row>
    <row r="284" spans="2:10" x14ac:dyDescent="0.25">
      <c r="B284" s="269"/>
      <c r="C284" s="270"/>
      <c r="D284" s="269" t="s">
        <v>131</v>
      </c>
      <c r="E284" s="270"/>
      <c r="F284" s="271">
        <v>42.1</v>
      </c>
      <c r="G284" s="270"/>
      <c r="H284" s="18" t="s">
        <v>145</v>
      </c>
      <c r="I284" s="269" t="s">
        <v>135</v>
      </c>
      <c r="J284" s="270"/>
    </row>
    <row r="285" spans="2:10" x14ac:dyDescent="0.25">
      <c r="B285" s="269"/>
      <c r="C285" s="270"/>
      <c r="D285" s="269" t="s">
        <v>131</v>
      </c>
      <c r="E285" s="270"/>
      <c r="F285" s="271">
        <v>154.5</v>
      </c>
      <c r="G285" s="270"/>
      <c r="H285" s="18" t="s">
        <v>145</v>
      </c>
      <c r="I285" s="269" t="s">
        <v>135</v>
      </c>
      <c r="J285" s="270"/>
    </row>
    <row r="286" spans="2:10" x14ac:dyDescent="0.25">
      <c r="B286" s="269"/>
      <c r="C286" s="270"/>
      <c r="D286" s="269" t="s">
        <v>131</v>
      </c>
      <c r="E286" s="270"/>
      <c r="F286" s="271">
        <v>35</v>
      </c>
      <c r="G286" s="270"/>
      <c r="H286" s="18" t="s">
        <v>145</v>
      </c>
      <c r="I286" s="269" t="s">
        <v>146</v>
      </c>
      <c r="J286" s="270"/>
    </row>
    <row r="287" spans="2:10" x14ac:dyDescent="0.25">
      <c r="B287" s="269"/>
      <c r="C287" s="270"/>
      <c r="D287" s="269" t="s">
        <v>131</v>
      </c>
      <c r="E287" s="270"/>
      <c r="F287" s="271">
        <v>307.2</v>
      </c>
      <c r="G287" s="270"/>
      <c r="H287" s="18" t="s">
        <v>19</v>
      </c>
      <c r="I287" s="269" t="s">
        <v>146</v>
      </c>
      <c r="J287" s="270"/>
    </row>
    <row r="288" spans="2:10" x14ac:dyDescent="0.25">
      <c r="B288" s="269"/>
      <c r="C288" s="270"/>
      <c r="D288" s="269" t="s">
        <v>131</v>
      </c>
      <c r="E288" s="270"/>
      <c r="F288" s="271">
        <v>16.5</v>
      </c>
      <c r="G288" s="270"/>
      <c r="H288" s="18" t="s">
        <v>145</v>
      </c>
      <c r="I288" s="269" t="s">
        <v>146</v>
      </c>
      <c r="J288" s="270"/>
    </row>
    <row r="289" spans="2:10" x14ac:dyDescent="0.25">
      <c r="B289" s="269"/>
      <c r="C289" s="270"/>
      <c r="D289" s="269" t="s">
        <v>131</v>
      </c>
      <c r="E289" s="270"/>
      <c r="F289" s="271">
        <v>92.2</v>
      </c>
      <c r="G289" s="270"/>
      <c r="H289" s="18" t="s">
        <v>19</v>
      </c>
      <c r="I289" s="269" t="s">
        <v>127</v>
      </c>
      <c r="J289" s="270"/>
    </row>
    <row r="290" spans="2:10" x14ac:dyDescent="0.25">
      <c r="B290" s="269"/>
      <c r="C290" s="270"/>
      <c r="D290" s="269" t="s">
        <v>131</v>
      </c>
      <c r="E290" s="270"/>
      <c r="F290" s="271">
        <v>18</v>
      </c>
      <c r="G290" s="270"/>
      <c r="H290" s="18" t="s">
        <v>19</v>
      </c>
      <c r="I290" s="269" t="s">
        <v>146</v>
      </c>
      <c r="J290" s="270"/>
    </row>
    <row r="291" spans="2:10" x14ac:dyDescent="0.25">
      <c r="B291" s="269"/>
      <c r="C291" s="270"/>
      <c r="D291" s="269" t="s">
        <v>147</v>
      </c>
      <c r="E291" s="270"/>
      <c r="F291" s="271">
        <v>129.69999999999999</v>
      </c>
      <c r="G291" s="270"/>
      <c r="H291" s="18" t="s">
        <v>148</v>
      </c>
      <c r="I291" s="269" t="s">
        <v>149</v>
      </c>
      <c r="J291" s="270"/>
    </row>
    <row r="292" spans="2:10" x14ac:dyDescent="0.25">
      <c r="B292" s="269"/>
      <c r="C292" s="270"/>
      <c r="D292" s="269" t="s">
        <v>124</v>
      </c>
      <c r="E292" s="270"/>
      <c r="F292" s="271">
        <v>259.2</v>
      </c>
      <c r="G292" s="270"/>
      <c r="H292" s="18" t="s">
        <v>148</v>
      </c>
      <c r="I292" s="269" t="s">
        <v>125</v>
      </c>
      <c r="J292" s="270"/>
    </row>
    <row r="293" spans="2:10" x14ac:dyDescent="0.25">
      <c r="B293" s="269"/>
      <c r="C293" s="270"/>
      <c r="D293" s="269" t="s">
        <v>141</v>
      </c>
      <c r="E293" s="270"/>
      <c r="F293" s="271">
        <v>4874.8999999999996</v>
      </c>
      <c r="G293" s="270"/>
      <c r="H293" s="18" t="s">
        <v>148</v>
      </c>
      <c r="I293" s="269" t="s">
        <v>125</v>
      </c>
      <c r="J293" s="270"/>
    </row>
    <row r="294" spans="2:10" x14ac:dyDescent="0.25">
      <c r="B294" s="269"/>
      <c r="C294" s="270"/>
      <c r="D294" s="269" t="s">
        <v>126</v>
      </c>
      <c r="E294" s="270"/>
      <c r="F294" s="271">
        <v>132</v>
      </c>
      <c r="G294" s="270"/>
      <c r="H294" s="18" t="s">
        <v>150</v>
      </c>
      <c r="I294" s="269" t="s">
        <v>151</v>
      </c>
      <c r="J294" s="270"/>
    </row>
    <row r="295" spans="2:10" x14ac:dyDescent="0.25">
      <c r="B295" s="269"/>
      <c r="C295" s="270"/>
      <c r="D295" s="269" t="s">
        <v>141</v>
      </c>
      <c r="E295" s="270"/>
      <c r="F295" s="271">
        <v>4865.3</v>
      </c>
      <c r="G295" s="270"/>
      <c r="H295" s="18" t="s">
        <v>62</v>
      </c>
      <c r="I295" s="269" t="s">
        <v>125</v>
      </c>
      <c r="J295" s="270"/>
    </row>
    <row r="296" spans="2:10" x14ac:dyDescent="0.25">
      <c r="B296" s="269"/>
      <c r="C296" s="270"/>
      <c r="D296" s="269" t="s">
        <v>131</v>
      </c>
      <c r="E296" s="270"/>
      <c r="F296" s="271">
        <v>1111.2</v>
      </c>
      <c r="G296" s="270"/>
      <c r="H296" s="18" t="s">
        <v>152</v>
      </c>
      <c r="I296" s="269" t="s">
        <v>153</v>
      </c>
      <c r="J296" s="270"/>
    </row>
    <row r="297" spans="2:10" x14ac:dyDescent="0.25">
      <c r="B297" s="277"/>
      <c r="C297" s="270"/>
      <c r="D297" s="277" t="s">
        <v>436</v>
      </c>
      <c r="E297" s="270"/>
      <c r="F297" s="278">
        <v>21264.660000000003</v>
      </c>
      <c r="G297" s="270"/>
      <c r="H297" s="20"/>
      <c r="I297" s="277"/>
      <c r="J297" s="270"/>
    </row>
    <row r="298" spans="2:10" x14ac:dyDescent="0.25">
      <c r="B298" s="276" t="s">
        <v>154</v>
      </c>
      <c r="C298" s="273"/>
      <c r="D298" s="273"/>
      <c r="E298" s="273"/>
      <c r="F298" s="273"/>
      <c r="G298" s="273"/>
      <c r="H298" s="273"/>
      <c r="I298" s="273"/>
      <c r="J298" s="273"/>
    </row>
    <row r="299" spans="2:10" x14ac:dyDescent="0.25">
      <c r="B299" s="277"/>
      <c r="C299" s="270"/>
      <c r="D299" s="277" t="s">
        <v>1</v>
      </c>
      <c r="E299" s="270"/>
      <c r="F299" s="277" t="s">
        <v>2</v>
      </c>
      <c r="G299" s="270"/>
      <c r="H299" s="20" t="s">
        <v>3</v>
      </c>
      <c r="I299" s="277" t="s">
        <v>4</v>
      </c>
      <c r="J299" s="270"/>
    </row>
    <row r="300" spans="2:10" x14ac:dyDescent="0.25">
      <c r="B300" s="269"/>
      <c r="C300" s="270"/>
      <c r="D300" s="269" t="s">
        <v>155</v>
      </c>
      <c r="E300" s="270"/>
      <c r="F300" s="271">
        <v>1500</v>
      </c>
      <c r="G300" s="270"/>
      <c r="H300" s="18" t="s">
        <v>25</v>
      </c>
      <c r="I300" s="269" t="s">
        <v>156</v>
      </c>
      <c r="J300" s="270"/>
    </row>
    <row r="301" spans="2:10" x14ac:dyDescent="0.25">
      <c r="B301" s="269"/>
      <c r="C301" s="270"/>
      <c r="D301" s="269" t="s">
        <v>155</v>
      </c>
      <c r="E301" s="270"/>
      <c r="F301" s="271">
        <v>3500</v>
      </c>
      <c r="G301" s="270"/>
      <c r="H301" s="18" t="s">
        <v>25</v>
      </c>
      <c r="I301" s="269" t="s">
        <v>157</v>
      </c>
      <c r="J301" s="270"/>
    </row>
    <row r="302" spans="2:10" x14ac:dyDescent="0.25">
      <c r="B302" s="269"/>
      <c r="C302" s="270"/>
      <c r="D302" s="269" t="s">
        <v>155</v>
      </c>
      <c r="E302" s="270"/>
      <c r="F302" s="271">
        <v>3500</v>
      </c>
      <c r="G302" s="270"/>
      <c r="H302" s="18" t="s">
        <v>25</v>
      </c>
      <c r="I302" s="269" t="s">
        <v>158</v>
      </c>
      <c r="J302" s="270"/>
    </row>
    <row r="303" spans="2:10" x14ac:dyDescent="0.25">
      <c r="B303" s="269"/>
      <c r="C303" s="270"/>
      <c r="D303" s="269" t="s">
        <v>155</v>
      </c>
      <c r="E303" s="270"/>
      <c r="F303" s="271">
        <v>4332.24</v>
      </c>
      <c r="G303" s="270"/>
      <c r="H303" s="18" t="s">
        <v>25</v>
      </c>
      <c r="I303" s="269" t="s">
        <v>159</v>
      </c>
      <c r="J303" s="270"/>
    </row>
    <row r="304" spans="2:10" x14ac:dyDescent="0.25">
      <c r="B304" s="269"/>
      <c r="C304" s="270"/>
      <c r="D304" s="269" t="s">
        <v>160</v>
      </c>
      <c r="E304" s="270"/>
      <c r="F304" s="271">
        <v>1000</v>
      </c>
      <c r="G304" s="270"/>
      <c r="H304" s="18" t="s">
        <v>100</v>
      </c>
      <c r="I304" s="269" t="s">
        <v>161</v>
      </c>
      <c r="J304" s="270"/>
    </row>
    <row r="305" spans="2:10" x14ac:dyDescent="0.25">
      <c r="B305" s="269"/>
      <c r="C305" s="270"/>
      <c r="D305" s="269" t="s">
        <v>162</v>
      </c>
      <c r="E305" s="270"/>
      <c r="F305" s="271">
        <v>1000</v>
      </c>
      <c r="G305" s="270"/>
      <c r="H305" s="18" t="s">
        <v>16</v>
      </c>
      <c r="I305" s="269" t="s">
        <v>156</v>
      </c>
      <c r="J305" s="270"/>
    </row>
    <row r="306" spans="2:10" x14ac:dyDescent="0.25">
      <c r="B306" s="269"/>
      <c r="C306" s="270"/>
      <c r="D306" s="269" t="s">
        <v>155</v>
      </c>
      <c r="E306" s="270"/>
      <c r="F306" s="271">
        <v>1000</v>
      </c>
      <c r="G306" s="270"/>
      <c r="H306" s="18" t="s">
        <v>16</v>
      </c>
      <c r="I306" s="269" t="s">
        <v>163</v>
      </c>
      <c r="J306" s="270"/>
    </row>
    <row r="307" spans="2:10" x14ac:dyDescent="0.25">
      <c r="B307" s="269"/>
      <c r="C307" s="270"/>
      <c r="D307" s="269" t="s">
        <v>155</v>
      </c>
      <c r="E307" s="270"/>
      <c r="F307" s="271">
        <v>3000</v>
      </c>
      <c r="G307" s="270"/>
      <c r="H307" s="18" t="s">
        <v>16</v>
      </c>
      <c r="I307" s="269" t="s">
        <v>164</v>
      </c>
      <c r="J307" s="270"/>
    </row>
    <row r="308" spans="2:10" x14ac:dyDescent="0.25">
      <c r="B308" s="269"/>
      <c r="C308" s="270"/>
      <c r="D308" s="269" t="s">
        <v>155</v>
      </c>
      <c r="E308" s="270"/>
      <c r="F308" s="271">
        <v>2637.36</v>
      </c>
      <c r="G308" s="270"/>
      <c r="H308" s="18" t="s">
        <v>80</v>
      </c>
      <c r="I308" s="269" t="s">
        <v>165</v>
      </c>
      <c r="J308" s="270"/>
    </row>
    <row r="309" spans="2:10" x14ac:dyDescent="0.25">
      <c r="B309" s="269"/>
      <c r="C309" s="270"/>
      <c r="D309" s="269" t="s">
        <v>155</v>
      </c>
      <c r="E309" s="270"/>
      <c r="F309" s="271">
        <v>2600</v>
      </c>
      <c r="G309" s="270"/>
      <c r="H309" s="18" t="s">
        <v>21</v>
      </c>
      <c r="I309" s="269" t="s">
        <v>166</v>
      </c>
      <c r="J309" s="270"/>
    </row>
    <row r="310" spans="2:10" x14ac:dyDescent="0.25">
      <c r="B310" s="269"/>
      <c r="C310" s="270"/>
      <c r="D310" s="269" t="s">
        <v>155</v>
      </c>
      <c r="E310" s="270"/>
      <c r="F310" s="271">
        <v>-3183.96</v>
      </c>
      <c r="G310" s="270"/>
      <c r="H310" s="18" t="s">
        <v>56</v>
      </c>
      <c r="I310" s="269" t="s">
        <v>167</v>
      </c>
      <c r="J310" s="270"/>
    </row>
    <row r="311" spans="2:10" x14ac:dyDescent="0.25">
      <c r="B311" s="277"/>
      <c r="C311" s="270"/>
      <c r="D311" s="277" t="s">
        <v>436</v>
      </c>
      <c r="E311" s="270"/>
      <c r="F311" s="278">
        <v>20885.64</v>
      </c>
      <c r="G311" s="270"/>
      <c r="H311" s="20"/>
      <c r="I311" s="277"/>
      <c r="J311" s="270"/>
    </row>
    <row r="312" spans="2:10" x14ac:dyDescent="0.25">
      <c r="B312" s="276" t="s">
        <v>168</v>
      </c>
      <c r="C312" s="273"/>
      <c r="D312" s="273"/>
      <c r="E312" s="273"/>
      <c r="F312" s="273"/>
      <c r="G312" s="273"/>
      <c r="H312" s="273"/>
      <c r="I312" s="273"/>
      <c r="J312" s="273"/>
    </row>
    <row r="313" spans="2:10" x14ac:dyDescent="0.25">
      <c r="B313" s="277"/>
      <c r="C313" s="270"/>
      <c r="D313" s="277" t="s">
        <v>1</v>
      </c>
      <c r="E313" s="270"/>
      <c r="F313" s="277" t="s">
        <v>2</v>
      </c>
      <c r="G313" s="270"/>
      <c r="H313" s="20" t="s">
        <v>3</v>
      </c>
      <c r="I313" s="277" t="s">
        <v>4</v>
      </c>
      <c r="J313" s="270"/>
    </row>
    <row r="314" spans="2:10" x14ac:dyDescent="0.25">
      <c r="B314" s="269"/>
      <c r="C314" s="270"/>
      <c r="D314" s="269" t="s">
        <v>155</v>
      </c>
      <c r="E314" s="270"/>
      <c r="F314" s="271">
        <v>1500</v>
      </c>
      <c r="G314" s="270"/>
      <c r="H314" s="18" t="s">
        <v>67</v>
      </c>
      <c r="I314" s="269" t="s">
        <v>169</v>
      </c>
      <c r="J314" s="270"/>
    </row>
    <row r="315" spans="2:10" x14ac:dyDescent="0.25">
      <c r="B315" s="269"/>
      <c r="C315" s="270"/>
      <c r="D315" s="269" t="s">
        <v>155</v>
      </c>
      <c r="E315" s="270"/>
      <c r="F315" s="271">
        <v>1375</v>
      </c>
      <c r="G315" s="270"/>
      <c r="H315" s="18" t="s">
        <v>76</v>
      </c>
      <c r="I315" s="269" t="s">
        <v>170</v>
      </c>
      <c r="J315" s="270"/>
    </row>
    <row r="316" spans="2:10" x14ac:dyDescent="0.25">
      <c r="B316" s="269"/>
      <c r="C316" s="270"/>
      <c r="D316" s="269" t="s">
        <v>171</v>
      </c>
      <c r="E316" s="270"/>
      <c r="F316" s="271">
        <v>2500</v>
      </c>
      <c r="G316" s="270"/>
      <c r="H316" s="18" t="s">
        <v>172</v>
      </c>
      <c r="I316" s="269" t="s">
        <v>329</v>
      </c>
      <c r="J316" s="270"/>
    </row>
    <row r="317" spans="2:10" x14ac:dyDescent="0.25">
      <c r="B317" s="269"/>
      <c r="C317" s="270"/>
      <c r="D317" s="269" t="s">
        <v>155</v>
      </c>
      <c r="E317" s="270"/>
      <c r="F317" s="271">
        <v>3000</v>
      </c>
      <c r="G317" s="270"/>
      <c r="H317" s="18" t="s">
        <v>142</v>
      </c>
      <c r="I317" s="269" t="s">
        <v>173</v>
      </c>
      <c r="J317" s="270"/>
    </row>
    <row r="318" spans="2:10" x14ac:dyDescent="0.25">
      <c r="B318" s="277"/>
      <c r="C318" s="270"/>
      <c r="D318" s="281" t="s">
        <v>436</v>
      </c>
      <c r="E318" s="270"/>
      <c r="F318" s="278">
        <v>8375</v>
      </c>
      <c r="G318" s="270"/>
      <c r="H318" s="20"/>
      <c r="I318" s="277"/>
      <c r="J318" s="270"/>
    </row>
    <row r="322" spans="5:6" x14ac:dyDescent="0.25">
      <c r="E322" s="11"/>
      <c r="F322" s="12"/>
    </row>
    <row r="323" spans="5:6" x14ac:dyDescent="0.25">
      <c r="E323" s="11"/>
      <c r="F323" s="13"/>
    </row>
    <row r="324" spans="5:6" x14ac:dyDescent="0.25">
      <c r="E324" s="11"/>
      <c r="F324" s="13"/>
    </row>
    <row r="325" spans="5:6" x14ac:dyDescent="0.25">
      <c r="E325" s="11"/>
      <c r="F325" s="13"/>
    </row>
  </sheetData>
  <mergeCells count="1178">
    <mergeCell ref="B318:C318"/>
    <mergeCell ref="D318:E318"/>
    <mergeCell ref="F318:G318"/>
    <mergeCell ref="I318:J318"/>
    <mergeCell ref="B316:C316"/>
    <mergeCell ref="D316:E316"/>
    <mergeCell ref="F316:G316"/>
    <mergeCell ref="I316:J316"/>
    <mergeCell ref="B317:C317"/>
    <mergeCell ref="D317:E317"/>
    <mergeCell ref="F317:G317"/>
    <mergeCell ref="I317:J317"/>
    <mergeCell ref="B314:C314"/>
    <mergeCell ref="D314:E314"/>
    <mergeCell ref="F314:G314"/>
    <mergeCell ref="I314:J314"/>
    <mergeCell ref="B315:C315"/>
    <mergeCell ref="D315:E315"/>
    <mergeCell ref="F315:G315"/>
    <mergeCell ref="I315:J315"/>
    <mergeCell ref="B311:C311"/>
    <mergeCell ref="D311:E311"/>
    <mergeCell ref="F311:G311"/>
    <mergeCell ref="I311:J311"/>
    <mergeCell ref="B312:J312"/>
    <mergeCell ref="B313:C313"/>
    <mergeCell ref="D313:E313"/>
    <mergeCell ref="F313:G313"/>
    <mergeCell ref="I313:J313"/>
    <mergeCell ref="B309:C309"/>
    <mergeCell ref="D309:E309"/>
    <mergeCell ref="F309:G309"/>
    <mergeCell ref="I309:J309"/>
    <mergeCell ref="B310:C310"/>
    <mergeCell ref="D310:E310"/>
    <mergeCell ref="F310:G310"/>
    <mergeCell ref="I310:J310"/>
    <mergeCell ref="B307:C307"/>
    <mergeCell ref="D307:E307"/>
    <mergeCell ref="F307:G307"/>
    <mergeCell ref="I307:J307"/>
    <mergeCell ref="B308:C308"/>
    <mergeCell ref="D308:E308"/>
    <mergeCell ref="F308:G308"/>
    <mergeCell ref="I308:J308"/>
    <mergeCell ref="B305:C305"/>
    <mergeCell ref="D305:E305"/>
    <mergeCell ref="F305:G305"/>
    <mergeCell ref="I305:J305"/>
    <mergeCell ref="B306:C306"/>
    <mergeCell ref="D306:E306"/>
    <mergeCell ref="F306:G306"/>
    <mergeCell ref="I306:J306"/>
    <mergeCell ref="B303:C303"/>
    <mergeCell ref="D303:E303"/>
    <mergeCell ref="F303:G303"/>
    <mergeCell ref="I303:J303"/>
    <mergeCell ref="B304:C304"/>
    <mergeCell ref="D304:E304"/>
    <mergeCell ref="F304:G304"/>
    <mergeCell ref="I304:J304"/>
    <mergeCell ref="B301:C301"/>
    <mergeCell ref="D301:E301"/>
    <mergeCell ref="F301:G301"/>
    <mergeCell ref="I301:J301"/>
    <mergeCell ref="B302:C302"/>
    <mergeCell ref="D302:E302"/>
    <mergeCell ref="F302:G302"/>
    <mergeCell ref="I302:J302"/>
    <mergeCell ref="B298:J298"/>
    <mergeCell ref="B299:C299"/>
    <mergeCell ref="D299:E299"/>
    <mergeCell ref="F299:G299"/>
    <mergeCell ref="I299:J299"/>
    <mergeCell ref="B300:C300"/>
    <mergeCell ref="D300:E300"/>
    <mergeCell ref="F300:G300"/>
    <mergeCell ref="I300:J300"/>
    <mergeCell ref="B296:C296"/>
    <mergeCell ref="D296:E296"/>
    <mergeCell ref="F296:G296"/>
    <mergeCell ref="I296:J296"/>
    <mergeCell ref="B297:C297"/>
    <mergeCell ref="D297:E297"/>
    <mergeCell ref="F297:G297"/>
    <mergeCell ref="I297:J297"/>
    <mergeCell ref="B294:C294"/>
    <mergeCell ref="D294:E294"/>
    <mergeCell ref="F294:G294"/>
    <mergeCell ref="I294:J294"/>
    <mergeCell ref="B295:C295"/>
    <mergeCell ref="D295:E295"/>
    <mergeCell ref="F295:G295"/>
    <mergeCell ref="I295:J295"/>
    <mergeCell ref="B292:C292"/>
    <mergeCell ref="D292:E292"/>
    <mergeCell ref="F292:G292"/>
    <mergeCell ref="I292:J292"/>
    <mergeCell ref="B293:C293"/>
    <mergeCell ref="D293:E293"/>
    <mergeCell ref="F293:G293"/>
    <mergeCell ref="I293:J293"/>
    <mergeCell ref="B290:C290"/>
    <mergeCell ref="D290:E290"/>
    <mergeCell ref="F290:G290"/>
    <mergeCell ref="I290:J290"/>
    <mergeCell ref="B291:C291"/>
    <mergeCell ref="D291:E291"/>
    <mergeCell ref="F291:G291"/>
    <mergeCell ref="I291:J291"/>
    <mergeCell ref="B288:C288"/>
    <mergeCell ref="D288:E288"/>
    <mergeCell ref="F288:G288"/>
    <mergeCell ref="I288:J288"/>
    <mergeCell ref="B289:C289"/>
    <mergeCell ref="D289:E289"/>
    <mergeCell ref="F289:G289"/>
    <mergeCell ref="I289:J289"/>
    <mergeCell ref="B286:C286"/>
    <mergeCell ref="D286:E286"/>
    <mergeCell ref="F286:G286"/>
    <mergeCell ref="I286:J286"/>
    <mergeCell ref="B287:C287"/>
    <mergeCell ref="D287:E287"/>
    <mergeCell ref="F287:G287"/>
    <mergeCell ref="I287:J287"/>
    <mergeCell ref="B284:C284"/>
    <mergeCell ref="D284:E284"/>
    <mergeCell ref="F284:G284"/>
    <mergeCell ref="I284:J284"/>
    <mergeCell ref="B285:C285"/>
    <mergeCell ref="D285:E285"/>
    <mergeCell ref="F285:G285"/>
    <mergeCell ref="I285:J285"/>
    <mergeCell ref="B282:C282"/>
    <mergeCell ref="D282:E282"/>
    <mergeCell ref="F282:G282"/>
    <mergeCell ref="I282:J282"/>
    <mergeCell ref="B283:C283"/>
    <mergeCell ref="D283:E283"/>
    <mergeCell ref="F283:G283"/>
    <mergeCell ref="I283:J283"/>
    <mergeCell ref="B280:C280"/>
    <mergeCell ref="D280:E280"/>
    <mergeCell ref="F280:G280"/>
    <mergeCell ref="I280:J280"/>
    <mergeCell ref="B281:C281"/>
    <mergeCell ref="D281:E281"/>
    <mergeCell ref="F281:G281"/>
    <mergeCell ref="I281:J281"/>
    <mergeCell ref="B278:C278"/>
    <mergeCell ref="D278:E278"/>
    <mergeCell ref="F278:G278"/>
    <mergeCell ref="I278:J278"/>
    <mergeCell ref="B279:C279"/>
    <mergeCell ref="D279:E279"/>
    <mergeCell ref="F279:G279"/>
    <mergeCell ref="I279:J279"/>
    <mergeCell ref="B276:C276"/>
    <mergeCell ref="D276:E276"/>
    <mergeCell ref="F276:G276"/>
    <mergeCell ref="I276:J276"/>
    <mergeCell ref="B277:C277"/>
    <mergeCell ref="D277:E277"/>
    <mergeCell ref="F277:G277"/>
    <mergeCell ref="I277:J277"/>
    <mergeCell ref="B274:C274"/>
    <mergeCell ref="D274:E274"/>
    <mergeCell ref="F274:G274"/>
    <mergeCell ref="I274:J274"/>
    <mergeCell ref="B275:C275"/>
    <mergeCell ref="D275:E275"/>
    <mergeCell ref="F275:G275"/>
    <mergeCell ref="I275:J275"/>
    <mergeCell ref="B272:C272"/>
    <mergeCell ref="D272:E272"/>
    <mergeCell ref="F272:G272"/>
    <mergeCell ref="I272:J272"/>
    <mergeCell ref="B273:C273"/>
    <mergeCell ref="D273:E273"/>
    <mergeCell ref="F273:G273"/>
    <mergeCell ref="I273:J273"/>
    <mergeCell ref="B270:C270"/>
    <mergeCell ref="D270:E270"/>
    <mergeCell ref="F270:G270"/>
    <mergeCell ref="I270:J270"/>
    <mergeCell ref="B271:C271"/>
    <mergeCell ref="D271:E271"/>
    <mergeCell ref="F271:G271"/>
    <mergeCell ref="I271:J271"/>
    <mergeCell ref="B268:C268"/>
    <mergeCell ref="D268:E268"/>
    <mergeCell ref="F268:G268"/>
    <mergeCell ref="I268:J268"/>
    <mergeCell ref="B269:C269"/>
    <mergeCell ref="D269:E269"/>
    <mergeCell ref="F269:G269"/>
    <mergeCell ref="I269:J269"/>
    <mergeCell ref="B266:C266"/>
    <mergeCell ref="D266:E266"/>
    <mergeCell ref="F266:G266"/>
    <mergeCell ref="I266:J266"/>
    <mergeCell ref="B267:C267"/>
    <mergeCell ref="D267:E267"/>
    <mergeCell ref="F267:G267"/>
    <mergeCell ref="I267:J267"/>
    <mergeCell ref="B264:C264"/>
    <mergeCell ref="D264:E264"/>
    <mergeCell ref="F264:G264"/>
    <mergeCell ref="I264:J264"/>
    <mergeCell ref="B265:C265"/>
    <mergeCell ref="D265:E265"/>
    <mergeCell ref="F265:G265"/>
    <mergeCell ref="I265:J265"/>
    <mergeCell ref="B262:C262"/>
    <mergeCell ref="D262:E262"/>
    <mergeCell ref="F262:G262"/>
    <mergeCell ref="I262:J262"/>
    <mergeCell ref="B263:C263"/>
    <mergeCell ref="D263:E263"/>
    <mergeCell ref="F263:G263"/>
    <mergeCell ref="I263:J263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6:C256"/>
    <mergeCell ref="D256:E256"/>
    <mergeCell ref="F256:G256"/>
    <mergeCell ref="I256:J256"/>
    <mergeCell ref="B257:C257"/>
    <mergeCell ref="D257:E257"/>
    <mergeCell ref="F257:G257"/>
    <mergeCell ref="I257:J257"/>
    <mergeCell ref="B254:C254"/>
    <mergeCell ref="D254:E254"/>
    <mergeCell ref="F254:G254"/>
    <mergeCell ref="I254:J254"/>
    <mergeCell ref="B255:C255"/>
    <mergeCell ref="D255:E255"/>
    <mergeCell ref="F255:G255"/>
    <mergeCell ref="I255:J255"/>
    <mergeCell ref="B251:C251"/>
    <mergeCell ref="D251:E251"/>
    <mergeCell ref="F251:G251"/>
    <mergeCell ref="I251:J251"/>
    <mergeCell ref="B252:J252"/>
    <mergeCell ref="B253:C253"/>
    <mergeCell ref="D253:E253"/>
    <mergeCell ref="F253:G253"/>
    <mergeCell ref="I253:J253"/>
    <mergeCell ref="B248:J248"/>
    <mergeCell ref="B249:C249"/>
    <mergeCell ref="D249:E249"/>
    <mergeCell ref="F249:G249"/>
    <mergeCell ref="I249:J249"/>
    <mergeCell ref="B250:C250"/>
    <mergeCell ref="D250:E250"/>
    <mergeCell ref="F250:G250"/>
    <mergeCell ref="I250:J250"/>
    <mergeCell ref="B246:C246"/>
    <mergeCell ref="D246:E246"/>
    <mergeCell ref="F246:G246"/>
    <mergeCell ref="I246:J246"/>
    <mergeCell ref="B247:C247"/>
    <mergeCell ref="D247:E247"/>
    <mergeCell ref="F247:G247"/>
    <mergeCell ref="I247:J247"/>
    <mergeCell ref="B243:J243"/>
    <mergeCell ref="B244:C244"/>
    <mergeCell ref="D244:E244"/>
    <mergeCell ref="F244:G244"/>
    <mergeCell ref="I244:J244"/>
    <mergeCell ref="B245:C245"/>
    <mergeCell ref="D245:E245"/>
    <mergeCell ref="F245:G245"/>
    <mergeCell ref="I245:J245"/>
    <mergeCell ref="B241:C241"/>
    <mergeCell ref="D241:E241"/>
    <mergeCell ref="F241:G241"/>
    <mergeCell ref="I241:J241"/>
    <mergeCell ref="B242:C242"/>
    <mergeCell ref="D242:E242"/>
    <mergeCell ref="F242:G242"/>
    <mergeCell ref="I242:J242"/>
    <mergeCell ref="B239:C239"/>
    <mergeCell ref="D239:E239"/>
    <mergeCell ref="F239:G239"/>
    <mergeCell ref="I239:J239"/>
    <mergeCell ref="B240:C240"/>
    <mergeCell ref="D240:E240"/>
    <mergeCell ref="F240:G240"/>
    <mergeCell ref="I240:J240"/>
    <mergeCell ref="B237:C237"/>
    <mergeCell ref="D237:E237"/>
    <mergeCell ref="F237:G237"/>
    <mergeCell ref="I237:J237"/>
    <mergeCell ref="B238:C238"/>
    <mergeCell ref="D238:E238"/>
    <mergeCell ref="F238:G238"/>
    <mergeCell ref="I238:J238"/>
    <mergeCell ref="B235:C235"/>
    <mergeCell ref="D235:E235"/>
    <mergeCell ref="F235:G235"/>
    <mergeCell ref="I235:J235"/>
    <mergeCell ref="B236:C236"/>
    <mergeCell ref="D236:E236"/>
    <mergeCell ref="F236:G236"/>
    <mergeCell ref="I236:J236"/>
    <mergeCell ref="B233:C233"/>
    <mergeCell ref="D233:E233"/>
    <mergeCell ref="F233:G233"/>
    <mergeCell ref="I233:J233"/>
    <mergeCell ref="B234:C234"/>
    <mergeCell ref="D234:E234"/>
    <mergeCell ref="F234:G234"/>
    <mergeCell ref="I234:J234"/>
    <mergeCell ref="B231:C231"/>
    <mergeCell ref="D231:E231"/>
    <mergeCell ref="F231:G231"/>
    <mergeCell ref="I231:J231"/>
    <mergeCell ref="B232:C232"/>
    <mergeCell ref="D232:E232"/>
    <mergeCell ref="F232:G232"/>
    <mergeCell ref="I232:J232"/>
    <mergeCell ref="B229:C229"/>
    <mergeCell ref="D229:E229"/>
    <mergeCell ref="F229:G229"/>
    <mergeCell ref="I229:J229"/>
    <mergeCell ref="B230:C230"/>
    <mergeCell ref="D230:E230"/>
    <mergeCell ref="F230:G230"/>
    <mergeCell ref="I230:J230"/>
    <mergeCell ref="B226:C226"/>
    <mergeCell ref="D226:E226"/>
    <mergeCell ref="F226:G226"/>
    <mergeCell ref="I226:J226"/>
    <mergeCell ref="B227:J227"/>
    <mergeCell ref="B228:C228"/>
    <mergeCell ref="D228:E228"/>
    <mergeCell ref="F228:G228"/>
    <mergeCell ref="I228:J228"/>
    <mergeCell ref="B224:C224"/>
    <mergeCell ref="D224:E224"/>
    <mergeCell ref="F224:G224"/>
    <mergeCell ref="I224:J224"/>
    <mergeCell ref="B225:C225"/>
    <mergeCell ref="D225:E225"/>
    <mergeCell ref="F225:G225"/>
    <mergeCell ref="I225:J225"/>
    <mergeCell ref="B222:C222"/>
    <mergeCell ref="D222:E222"/>
    <mergeCell ref="F222:G222"/>
    <mergeCell ref="I222:J222"/>
    <mergeCell ref="B223:C223"/>
    <mergeCell ref="D223:E223"/>
    <mergeCell ref="F223:G223"/>
    <mergeCell ref="I223:J223"/>
    <mergeCell ref="B220:C220"/>
    <mergeCell ref="D220:E220"/>
    <mergeCell ref="F220:G220"/>
    <mergeCell ref="I220:J220"/>
    <mergeCell ref="B221:C221"/>
    <mergeCell ref="D221:E221"/>
    <mergeCell ref="F221:G221"/>
    <mergeCell ref="I221:J221"/>
    <mergeCell ref="B217:C217"/>
    <mergeCell ref="D217:E217"/>
    <mergeCell ref="F217:G217"/>
    <mergeCell ref="I217:J217"/>
    <mergeCell ref="B218:J218"/>
    <mergeCell ref="B219:C219"/>
    <mergeCell ref="D219:E219"/>
    <mergeCell ref="F219:G219"/>
    <mergeCell ref="I219:J219"/>
    <mergeCell ref="B215:C215"/>
    <mergeCell ref="D215:E215"/>
    <mergeCell ref="F215:G215"/>
    <mergeCell ref="I215:J215"/>
    <mergeCell ref="B216:C216"/>
    <mergeCell ref="D216:E216"/>
    <mergeCell ref="F216:G216"/>
    <mergeCell ref="I216:J216"/>
    <mergeCell ref="B213:C213"/>
    <mergeCell ref="D213:E213"/>
    <mergeCell ref="F213:G213"/>
    <mergeCell ref="I213:J213"/>
    <mergeCell ref="B214:C214"/>
    <mergeCell ref="D214:E214"/>
    <mergeCell ref="F214:G214"/>
    <mergeCell ref="I214:J214"/>
    <mergeCell ref="B211:C211"/>
    <mergeCell ref="D211:E211"/>
    <mergeCell ref="F211:G211"/>
    <mergeCell ref="I211:J211"/>
    <mergeCell ref="B212:C212"/>
    <mergeCell ref="D212:E212"/>
    <mergeCell ref="F212:G212"/>
    <mergeCell ref="I212:J212"/>
    <mergeCell ref="B209:C209"/>
    <mergeCell ref="D209:E209"/>
    <mergeCell ref="F209:G209"/>
    <mergeCell ref="I209:J209"/>
    <mergeCell ref="B210:C210"/>
    <mergeCell ref="D210:E210"/>
    <mergeCell ref="F210:G210"/>
    <mergeCell ref="I210:J210"/>
    <mergeCell ref="B207:C207"/>
    <mergeCell ref="D207:E207"/>
    <mergeCell ref="F207:G207"/>
    <mergeCell ref="I207:J207"/>
    <mergeCell ref="B208:C208"/>
    <mergeCell ref="D208:E208"/>
    <mergeCell ref="F208:G208"/>
    <mergeCell ref="I208:J208"/>
    <mergeCell ref="B205:C205"/>
    <mergeCell ref="D205:E205"/>
    <mergeCell ref="F205:G205"/>
    <mergeCell ref="I205:J205"/>
    <mergeCell ref="D206:E206"/>
    <mergeCell ref="F206:G206"/>
    <mergeCell ref="I206:J206"/>
    <mergeCell ref="B203:C203"/>
    <mergeCell ref="D203:E203"/>
    <mergeCell ref="F203:G203"/>
    <mergeCell ref="I203:J203"/>
    <mergeCell ref="B204:C204"/>
    <mergeCell ref="D204:E204"/>
    <mergeCell ref="F204:G204"/>
    <mergeCell ref="I204:J204"/>
    <mergeCell ref="B201:C201"/>
    <mergeCell ref="D201:E201"/>
    <mergeCell ref="F201:G201"/>
    <mergeCell ref="I201:J201"/>
    <mergeCell ref="D202:E202"/>
    <mergeCell ref="F202:G202"/>
    <mergeCell ref="I202:J202"/>
    <mergeCell ref="B199:C199"/>
    <mergeCell ref="D199:E199"/>
    <mergeCell ref="F199:G199"/>
    <mergeCell ref="I199:J199"/>
    <mergeCell ref="B200:C200"/>
    <mergeCell ref="D200:E200"/>
    <mergeCell ref="F200:G200"/>
    <mergeCell ref="I200:J200"/>
    <mergeCell ref="D197:E197"/>
    <mergeCell ref="F197:G197"/>
    <mergeCell ref="I197:J197"/>
    <mergeCell ref="B198:C198"/>
    <mergeCell ref="D198:E198"/>
    <mergeCell ref="F198:G198"/>
    <mergeCell ref="I198:J198"/>
    <mergeCell ref="B195:C195"/>
    <mergeCell ref="D195:E195"/>
    <mergeCell ref="F195:G195"/>
    <mergeCell ref="I195:J195"/>
    <mergeCell ref="B196:C196"/>
    <mergeCell ref="D196:E196"/>
    <mergeCell ref="F196:G196"/>
    <mergeCell ref="I196:J196"/>
    <mergeCell ref="B193:C193"/>
    <mergeCell ref="D193:E193"/>
    <mergeCell ref="F193:G193"/>
    <mergeCell ref="I193:J193"/>
    <mergeCell ref="B194:C194"/>
    <mergeCell ref="D194:E194"/>
    <mergeCell ref="F194:G194"/>
    <mergeCell ref="I194:J194"/>
    <mergeCell ref="B190:C190"/>
    <mergeCell ref="D190:E190"/>
    <mergeCell ref="F190:G190"/>
    <mergeCell ref="I190:J190"/>
    <mergeCell ref="B191:J191"/>
    <mergeCell ref="B192:C192"/>
    <mergeCell ref="D192:E192"/>
    <mergeCell ref="F192:G192"/>
    <mergeCell ref="I192:J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7:C127"/>
    <mergeCell ref="D127:E127"/>
    <mergeCell ref="F127:G127"/>
    <mergeCell ref="I127:J127"/>
    <mergeCell ref="B128:J128"/>
    <mergeCell ref="B129:C129"/>
    <mergeCell ref="D129:E129"/>
    <mergeCell ref="F129:G129"/>
    <mergeCell ref="I129:J129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1:C121"/>
    <mergeCell ref="D121:E121"/>
    <mergeCell ref="F121:G121"/>
    <mergeCell ref="I121:J121"/>
    <mergeCell ref="B122:C122"/>
    <mergeCell ref="D122:E122"/>
    <mergeCell ref="F122:G122"/>
    <mergeCell ref="I122:J122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7:C97"/>
    <mergeCell ref="D97:E97"/>
    <mergeCell ref="F97:G97"/>
    <mergeCell ref="I97:J97"/>
    <mergeCell ref="B98:C98"/>
    <mergeCell ref="D98:E98"/>
    <mergeCell ref="F98:G98"/>
    <mergeCell ref="I98:J98"/>
    <mergeCell ref="B95:C95"/>
    <mergeCell ref="D95:E95"/>
    <mergeCell ref="F95:G95"/>
    <mergeCell ref="I95:J95"/>
    <mergeCell ref="B96:C96"/>
    <mergeCell ref="D96:E96"/>
    <mergeCell ref="F96:G96"/>
    <mergeCell ref="I96:J96"/>
    <mergeCell ref="B93:C93"/>
    <mergeCell ref="D93:E93"/>
    <mergeCell ref="F93:G93"/>
    <mergeCell ref="I93:J93"/>
    <mergeCell ref="B94:C94"/>
    <mergeCell ref="D94:E94"/>
    <mergeCell ref="F94:G94"/>
    <mergeCell ref="I94:J94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5:C75"/>
    <mergeCell ref="D75:E75"/>
    <mergeCell ref="F75:G75"/>
    <mergeCell ref="I75:J75"/>
    <mergeCell ref="B76:C76"/>
    <mergeCell ref="D76:E76"/>
    <mergeCell ref="F76:G76"/>
    <mergeCell ref="I76:J76"/>
    <mergeCell ref="B73:C73"/>
    <mergeCell ref="D73:E73"/>
    <mergeCell ref="F73:G73"/>
    <mergeCell ref="I73:J73"/>
    <mergeCell ref="B74:C74"/>
    <mergeCell ref="D74:E74"/>
    <mergeCell ref="F74:G74"/>
    <mergeCell ref="I74:J74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53:C53"/>
    <mergeCell ref="D53:E53"/>
    <mergeCell ref="F53:G53"/>
    <mergeCell ref="I53:J53"/>
    <mergeCell ref="B54:C54"/>
    <mergeCell ref="D54:E54"/>
    <mergeCell ref="F54:G54"/>
    <mergeCell ref="I54:J54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4:C34"/>
    <mergeCell ref="D34:E34"/>
    <mergeCell ref="F34:G34"/>
    <mergeCell ref="I34:J34"/>
    <mergeCell ref="B35:J35"/>
    <mergeCell ref="B36:C36"/>
    <mergeCell ref="D36:E36"/>
    <mergeCell ref="F36:G36"/>
    <mergeCell ref="I36:J36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7:J27"/>
    <mergeCell ref="B28:C28"/>
    <mergeCell ref="D28:E28"/>
    <mergeCell ref="F28:G28"/>
    <mergeCell ref="I28:J28"/>
    <mergeCell ref="B29:C29"/>
    <mergeCell ref="D29:E29"/>
    <mergeCell ref="F29:G29"/>
    <mergeCell ref="I29:J29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3:J23"/>
    <mergeCell ref="B24:C24"/>
    <mergeCell ref="D24:E24"/>
    <mergeCell ref="F24:G24"/>
    <mergeCell ref="I24:J24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C6:F6"/>
    <mergeCell ref="C8:F8"/>
    <mergeCell ref="C10:H10"/>
    <mergeCell ref="B13:J13"/>
    <mergeCell ref="B14:C14"/>
    <mergeCell ref="D14:E14"/>
    <mergeCell ref="F14:G14"/>
    <mergeCell ref="I14:J14"/>
  </mergeCells>
  <pageMargins left="0.7" right="0.7" top="0.75" bottom="0.75" header="0.3" footer="0.3"/>
  <pageSetup paperSize="9" scale="6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7"/>
  <sheetViews>
    <sheetView topLeftCell="A186" zoomScaleNormal="100" workbookViewId="0">
      <selection activeCell="D65" sqref="D65:E65"/>
    </sheetView>
  </sheetViews>
  <sheetFormatPr defaultRowHeight="15" x14ac:dyDescent="0.25"/>
  <cols>
    <col min="1" max="1" width="2.28515625" style="1" customWidth="1"/>
    <col min="2" max="2" width="0" style="1" hidden="1" customWidth="1"/>
    <col min="3" max="3" width="11.7109375" style="1" customWidth="1"/>
    <col min="4" max="4" width="20.140625" style="1" customWidth="1"/>
    <col min="5" max="5" width="30.5703125" style="1" customWidth="1"/>
    <col min="6" max="6" width="12.5703125" style="1" customWidth="1"/>
    <col min="7" max="7" width="3.7109375" style="1" customWidth="1"/>
    <col min="8" max="8" width="14.85546875" style="1" customWidth="1"/>
    <col min="9" max="9" width="41" style="1" customWidth="1"/>
    <col min="10" max="10" width="5" style="1" customWidth="1"/>
    <col min="11" max="11" width="0.85546875" style="1" customWidth="1"/>
    <col min="12" max="12" width="1.42578125" style="1" customWidth="1"/>
    <col min="13" max="256" width="9.140625" style="1"/>
    <col min="257" max="257" width="2.28515625" style="1" customWidth="1"/>
    <col min="258" max="258" width="0" style="1" hidden="1" customWidth="1"/>
    <col min="259" max="259" width="11.7109375" style="1" customWidth="1"/>
    <col min="260" max="260" width="6.5703125" style="1" customWidth="1"/>
    <col min="261" max="261" width="9.28515625" style="1" customWidth="1"/>
    <col min="262" max="262" width="7.42578125" style="1" customWidth="1"/>
    <col min="263" max="263" width="11.140625" style="1" customWidth="1"/>
    <col min="264" max="264" width="14.85546875" style="1" customWidth="1"/>
    <col min="265" max="265" width="18.5703125" style="1" customWidth="1"/>
    <col min="266" max="266" width="5" style="1" customWidth="1"/>
    <col min="267" max="267" width="0.85546875" style="1" customWidth="1"/>
    <col min="268" max="268" width="1.42578125" style="1" customWidth="1"/>
    <col min="269" max="512" width="9.140625" style="1"/>
    <col min="513" max="513" width="2.28515625" style="1" customWidth="1"/>
    <col min="514" max="514" width="0" style="1" hidden="1" customWidth="1"/>
    <col min="515" max="515" width="11.7109375" style="1" customWidth="1"/>
    <col min="516" max="516" width="6.5703125" style="1" customWidth="1"/>
    <col min="517" max="517" width="9.28515625" style="1" customWidth="1"/>
    <col min="518" max="518" width="7.42578125" style="1" customWidth="1"/>
    <col min="519" max="519" width="11.140625" style="1" customWidth="1"/>
    <col min="520" max="520" width="14.85546875" style="1" customWidth="1"/>
    <col min="521" max="521" width="18.5703125" style="1" customWidth="1"/>
    <col min="522" max="522" width="5" style="1" customWidth="1"/>
    <col min="523" max="523" width="0.85546875" style="1" customWidth="1"/>
    <col min="524" max="524" width="1.42578125" style="1" customWidth="1"/>
    <col min="525" max="768" width="9.140625" style="1"/>
    <col min="769" max="769" width="2.28515625" style="1" customWidth="1"/>
    <col min="770" max="770" width="0" style="1" hidden="1" customWidth="1"/>
    <col min="771" max="771" width="11.7109375" style="1" customWidth="1"/>
    <col min="772" max="772" width="6.5703125" style="1" customWidth="1"/>
    <col min="773" max="773" width="9.28515625" style="1" customWidth="1"/>
    <col min="774" max="774" width="7.42578125" style="1" customWidth="1"/>
    <col min="775" max="775" width="11.140625" style="1" customWidth="1"/>
    <col min="776" max="776" width="14.85546875" style="1" customWidth="1"/>
    <col min="777" max="777" width="18.5703125" style="1" customWidth="1"/>
    <col min="778" max="778" width="5" style="1" customWidth="1"/>
    <col min="779" max="779" width="0.85546875" style="1" customWidth="1"/>
    <col min="780" max="780" width="1.42578125" style="1" customWidth="1"/>
    <col min="781" max="1024" width="9.140625" style="1"/>
    <col min="1025" max="1025" width="2.28515625" style="1" customWidth="1"/>
    <col min="1026" max="1026" width="0" style="1" hidden="1" customWidth="1"/>
    <col min="1027" max="1027" width="11.7109375" style="1" customWidth="1"/>
    <col min="1028" max="1028" width="6.5703125" style="1" customWidth="1"/>
    <col min="1029" max="1029" width="9.28515625" style="1" customWidth="1"/>
    <col min="1030" max="1030" width="7.42578125" style="1" customWidth="1"/>
    <col min="1031" max="1031" width="11.140625" style="1" customWidth="1"/>
    <col min="1032" max="1032" width="14.85546875" style="1" customWidth="1"/>
    <col min="1033" max="1033" width="18.5703125" style="1" customWidth="1"/>
    <col min="1034" max="1034" width="5" style="1" customWidth="1"/>
    <col min="1035" max="1035" width="0.85546875" style="1" customWidth="1"/>
    <col min="1036" max="1036" width="1.42578125" style="1" customWidth="1"/>
    <col min="1037" max="1280" width="9.140625" style="1"/>
    <col min="1281" max="1281" width="2.28515625" style="1" customWidth="1"/>
    <col min="1282" max="1282" width="0" style="1" hidden="1" customWidth="1"/>
    <col min="1283" max="1283" width="11.7109375" style="1" customWidth="1"/>
    <col min="1284" max="1284" width="6.5703125" style="1" customWidth="1"/>
    <col min="1285" max="1285" width="9.28515625" style="1" customWidth="1"/>
    <col min="1286" max="1286" width="7.42578125" style="1" customWidth="1"/>
    <col min="1287" max="1287" width="11.140625" style="1" customWidth="1"/>
    <col min="1288" max="1288" width="14.85546875" style="1" customWidth="1"/>
    <col min="1289" max="1289" width="18.5703125" style="1" customWidth="1"/>
    <col min="1290" max="1290" width="5" style="1" customWidth="1"/>
    <col min="1291" max="1291" width="0.85546875" style="1" customWidth="1"/>
    <col min="1292" max="1292" width="1.42578125" style="1" customWidth="1"/>
    <col min="1293" max="1536" width="9.140625" style="1"/>
    <col min="1537" max="1537" width="2.28515625" style="1" customWidth="1"/>
    <col min="1538" max="1538" width="0" style="1" hidden="1" customWidth="1"/>
    <col min="1539" max="1539" width="11.7109375" style="1" customWidth="1"/>
    <col min="1540" max="1540" width="6.5703125" style="1" customWidth="1"/>
    <col min="1541" max="1541" width="9.28515625" style="1" customWidth="1"/>
    <col min="1542" max="1542" width="7.42578125" style="1" customWidth="1"/>
    <col min="1543" max="1543" width="11.140625" style="1" customWidth="1"/>
    <col min="1544" max="1544" width="14.85546875" style="1" customWidth="1"/>
    <col min="1545" max="1545" width="18.5703125" style="1" customWidth="1"/>
    <col min="1546" max="1546" width="5" style="1" customWidth="1"/>
    <col min="1547" max="1547" width="0.85546875" style="1" customWidth="1"/>
    <col min="1548" max="1548" width="1.42578125" style="1" customWidth="1"/>
    <col min="1549" max="1792" width="9.140625" style="1"/>
    <col min="1793" max="1793" width="2.28515625" style="1" customWidth="1"/>
    <col min="1794" max="1794" width="0" style="1" hidden="1" customWidth="1"/>
    <col min="1795" max="1795" width="11.7109375" style="1" customWidth="1"/>
    <col min="1796" max="1796" width="6.5703125" style="1" customWidth="1"/>
    <col min="1797" max="1797" width="9.28515625" style="1" customWidth="1"/>
    <col min="1798" max="1798" width="7.42578125" style="1" customWidth="1"/>
    <col min="1799" max="1799" width="11.140625" style="1" customWidth="1"/>
    <col min="1800" max="1800" width="14.85546875" style="1" customWidth="1"/>
    <col min="1801" max="1801" width="18.5703125" style="1" customWidth="1"/>
    <col min="1802" max="1802" width="5" style="1" customWidth="1"/>
    <col min="1803" max="1803" width="0.85546875" style="1" customWidth="1"/>
    <col min="1804" max="1804" width="1.42578125" style="1" customWidth="1"/>
    <col min="1805" max="2048" width="9.140625" style="1"/>
    <col min="2049" max="2049" width="2.28515625" style="1" customWidth="1"/>
    <col min="2050" max="2050" width="0" style="1" hidden="1" customWidth="1"/>
    <col min="2051" max="2051" width="11.7109375" style="1" customWidth="1"/>
    <col min="2052" max="2052" width="6.5703125" style="1" customWidth="1"/>
    <col min="2053" max="2053" width="9.28515625" style="1" customWidth="1"/>
    <col min="2054" max="2054" width="7.42578125" style="1" customWidth="1"/>
    <col min="2055" max="2055" width="11.140625" style="1" customWidth="1"/>
    <col min="2056" max="2056" width="14.85546875" style="1" customWidth="1"/>
    <col min="2057" max="2057" width="18.5703125" style="1" customWidth="1"/>
    <col min="2058" max="2058" width="5" style="1" customWidth="1"/>
    <col min="2059" max="2059" width="0.85546875" style="1" customWidth="1"/>
    <col min="2060" max="2060" width="1.42578125" style="1" customWidth="1"/>
    <col min="2061" max="2304" width="9.140625" style="1"/>
    <col min="2305" max="2305" width="2.28515625" style="1" customWidth="1"/>
    <col min="2306" max="2306" width="0" style="1" hidden="1" customWidth="1"/>
    <col min="2307" max="2307" width="11.7109375" style="1" customWidth="1"/>
    <col min="2308" max="2308" width="6.5703125" style="1" customWidth="1"/>
    <col min="2309" max="2309" width="9.28515625" style="1" customWidth="1"/>
    <col min="2310" max="2310" width="7.42578125" style="1" customWidth="1"/>
    <col min="2311" max="2311" width="11.140625" style="1" customWidth="1"/>
    <col min="2312" max="2312" width="14.85546875" style="1" customWidth="1"/>
    <col min="2313" max="2313" width="18.5703125" style="1" customWidth="1"/>
    <col min="2314" max="2314" width="5" style="1" customWidth="1"/>
    <col min="2315" max="2315" width="0.85546875" style="1" customWidth="1"/>
    <col min="2316" max="2316" width="1.42578125" style="1" customWidth="1"/>
    <col min="2317" max="2560" width="9.140625" style="1"/>
    <col min="2561" max="2561" width="2.28515625" style="1" customWidth="1"/>
    <col min="2562" max="2562" width="0" style="1" hidden="1" customWidth="1"/>
    <col min="2563" max="2563" width="11.7109375" style="1" customWidth="1"/>
    <col min="2564" max="2564" width="6.5703125" style="1" customWidth="1"/>
    <col min="2565" max="2565" width="9.28515625" style="1" customWidth="1"/>
    <col min="2566" max="2566" width="7.42578125" style="1" customWidth="1"/>
    <col min="2567" max="2567" width="11.140625" style="1" customWidth="1"/>
    <col min="2568" max="2568" width="14.85546875" style="1" customWidth="1"/>
    <col min="2569" max="2569" width="18.5703125" style="1" customWidth="1"/>
    <col min="2570" max="2570" width="5" style="1" customWidth="1"/>
    <col min="2571" max="2571" width="0.85546875" style="1" customWidth="1"/>
    <col min="2572" max="2572" width="1.42578125" style="1" customWidth="1"/>
    <col min="2573" max="2816" width="9.140625" style="1"/>
    <col min="2817" max="2817" width="2.28515625" style="1" customWidth="1"/>
    <col min="2818" max="2818" width="0" style="1" hidden="1" customWidth="1"/>
    <col min="2819" max="2819" width="11.7109375" style="1" customWidth="1"/>
    <col min="2820" max="2820" width="6.5703125" style="1" customWidth="1"/>
    <col min="2821" max="2821" width="9.28515625" style="1" customWidth="1"/>
    <col min="2822" max="2822" width="7.42578125" style="1" customWidth="1"/>
    <col min="2823" max="2823" width="11.140625" style="1" customWidth="1"/>
    <col min="2824" max="2824" width="14.85546875" style="1" customWidth="1"/>
    <col min="2825" max="2825" width="18.5703125" style="1" customWidth="1"/>
    <col min="2826" max="2826" width="5" style="1" customWidth="1"/>
    <col min="2827" max="2827" width="0.85546875" style="1" customWidth="1"/>
    <col min="2828" max="2828" width="1.42578125" style="1" customWidth="1"/>
    <col min="2829" max="3072" width="9.140625" style="1"/>
    <col min="3073" max="3073" width="2.28515625" style="1" customWidth="1"/>
    <col min="3074" max="3074" width="0" style="1" hidden="1" customWidth="1"/>
    <col min="3075" max="3075" width="11.7109375" style="1" customWidth="1"/>
    <col min="3076" max="3076" width="6.5703125" style="1" customWidth="1"/>
    <col min="3077" max="3077" width="9.28515625" style="1" customWidth="1"/>
    <col min="3078" max="3078" width="7.42578125" style="1" customWidth="1"/>
    <col min="3079" max="3079" width="11.140625" style="1" customWidth="1"/>
    <col min="3080" max="3080" width="14.85546875" style="1" customWidth="1"/>
    <col min="3081" max="3081" width="18.5703125" style="1" customWidth="1"/>
    <col min="3082" max="3082" width="5" style="1" customWidth="1"/>
    <col min="3083" max="3083" width="0.85546875" style="1" customWidth="1"/>
    <col min="3084" max="3084" width="1.42578125" style="1" customWidth="1"/>
    <col min="3085" max="3328" width="9.140625" style="1"/>
    <col min="3329" max="3329" width="2.28515625" style="1" customWidth="1"/>
    <col min="3330" max="3330" width="0" style="1" hidden="1" customWidth="1"/>
    <col min="3331" max="3331" width="11.7109375" style="1" customWidth="1"/>
    <col min="3332" max="3332" width="6.5703125" style="1" customWidth="1"/>
    <col min="3333" max="3333" width="9.28515625" style="1" customWidth="1"/>
    <col min="3334" max="3334" width="7.42578125" style="1" customWidth="1"/>
    <col min="3335" max="3335" width="11.140625" style="1" customWidth="1"/>
    <col min="3336" max="3336" width="14.85546875" style="1" customWidth="1"/>
    <col min="3337" max="3337" width="18.5703125" style="1" customWidth="1"/>
    <col min="3338" max="3338" width="5" style="1" customWidth="1"/>
    <col min="3339" max="3339" width="0.85546875" style="1" customWidth="1"/>
    <col min="3340" max="3340" width="1.42578125" style="1" customWidth="1"/>
    <col min="3341" max="3584" width="9.140625" style="1"/>
    <col min="3585" max="3585" width="2.28515625" style="1" customWidth="1"/>
    <col min="3586" max="3586" width="0" style="1" hidden="1" customWidth="1"/>
    <col min="3587" max="3587" width="11.7109375" style="1" customWidth="1"/>
    <col min="3588" max="3588" width="6.5703125" style="1" customWidth="1"/>
    <col min="3589" max="3589" width="9.28515625" style="1" customWidth="1"/>
    <col min="3590" max="3590" width="7.42578125" style="1" customWidth="1"/>
    <col min="3591" max="3591" width="11.140625" style="1" customWidth="1"/>
    <col min="3592" max="3592" width="14.85546875" style="1" customWidth="1"/>
    <col min="3593" max="3593" width="18.5703125" style="1" customWidth="1"/>
    <col min="3594" max="3594" width="5" style="1" customWidth="1"/>
    <col min="3595" max="3595" width="0.85546875" style="1" customWidth="1"/>
    <col min="3596" max="3596" width="1.42578125" style="1" customWidth="1"/>
    <col min="3597" max="3840" width="9.140625" style="1"/>
    <col min="3841" max="3841" width="2.28515625" style="1" customWidth="1"/>
    <col min="3842" max="3842" width="0" style="1" hidden="1" customWidth="1"/>
    <col min="3843" max="3843" width="11.7109375" style="1" customWidth="1"/>
    <col min="3844" max="3844" width="6.5703125" style="1" customWidth="1"/>
    <col min="3845" max="3845" width="9.28515625" style="1" customWidth="1"/>
    <col min="3846" max="3846" width="7.42578125" style="1" customWidth="1"/>
    <col min="3847" max="3847" width="11.140625" style="1" customWidth="1"/>
    <col min="3848" max="3848" width="14.85546875" style="1" customWidth="1"/>
    <col min="3849" max="3849" width="18.5703125" style="1" customWidth="1"/>
    <col min="3850" max="3850" width="5" style="1" customWidth="1"/>
    <col min="3851" max="3851" width="0.85546875" style="1" customWidth="1"/>
    <col min="3852" max="3852" width="1.42578125" style="1" customWidth="1"/>
    <col min="3853" max="4096" width="9.140625" style="1"/>
    <col min="4097" max="4097" width="2.28515625" style="1" customWidth="1"/>
    <col min="4098" max="4098" width="0" style="1" hidden="1" customWidth="1"/>
    <col min="4099" max="4099" width="11.7109375" style="1" customWidth="1"/>
    <col min="4100" max="4100" width="6.5703125" style="1" customWidth="1"/>
    <col min="4101" max="4101" width="9.28515625" style="1" customWidth="1"/>
    <col min="4102" max="4102" width="7.42578125" style="1" customWidth="1"/>
    <col min="4103" max="4103" width="11.140625" style="1" customWidth="1"/>
    <col min="4104" max="4104" width="14.85546875" style="1" customWidth="1"/>
    <col min="4105" max="4105" width="18.5703125" style="1" customWidth="1"/>
    <col min="4106" max="4106" width="5" style="1" customWidth="1"/>
    <col min="4107" max="4107" width="0.85546875" style="1" customWidth="1"/>
    <col min="4108" max="4108" width="1.42578125" style="1" customWidth="1"/>
    <col min="4109" max="4352" width="9.140625" style="1"/>
    <col min="4353" max="4353" width="2.28515625" style="1" customWidth="1"/>
    <col min="4354" max="4354" width="0" style="1" hidden="1" customWidth="1"/>
    <col min="4355" max="4355" width="11.7109375" style="1" customWidth="1"/>
    <col min="4356" max="4356" width="6.5703125" style="1" customWidth="1"/>
    <col min="4357" max="4357" width="9.28515625" style="1" customWidth="1"/>
    <col min="4358" max="4358" width="7.42578125" style="1" customWidth="1"/>
    <col min="4359" max="4359" width="11.140625" style="1" customWidth="1"/>
    <col min="4360" max="4360" width="14.85546875" style="1" customWidth="1"/>
    <col min="4361" max="4361" width="18.5703125" style="1" customWidth="1"/>
    <col min="4362" max="4362" width="5" style="1" customWidth="1"/>
    <col min="4363" max="4363" width="0.85546875" style="1" customWidth="1"/>
    <col min="4364" max="4364" width="1.42578125" style="1" customWidth="1"/>
    <col min="4365" max="4608" width="9.140625" style="1"/>
    <col min="4609" max="4609" width="2.28515625" style="1" customWidth="1"/>
    <col min="4610" max="4610" width="0" style="1" hidden="1" customWidth="1"/>
    <col min="4611" max="4611" width="11.7109375" style="1" customWidth="1"/>
    <col min="4612" max="4612" width="6.5703125" style="1" customWidth="1"/>
    <col min="4613" max="4613" width="9.28515625" style="1" customWidth="1"/>
    <col min="4614" max="4614" width="7.42578125" style="1" customWidth="1"/>
    <col min="4615" max="4615" width="11.140625" style="1" customWidth="1"/>
    <col min="4616" max="4616" width="14.85546875" style="1" customWidth="1"/>
    <col min="4617" max="4617" width="18.5703125" style="1" customWidth="1"/>
    <col min="4618" max="4618" width="5" style="1" customWidth="1"/>
    <col min="4619" max="4619" width="0.85546875" style="1" customWidth="1"/>
    <col min="4620" max="4620" width="1.42578125" style="1" customWidth="1"/>
    <col min="4621" max="4864" width="9.140625" style="1"/>
    <col min="4865" max="4865" width="2.28515625" style="1" customWidth="1"/>
    <col min="4866" max="4866" width="0" style="1" hidden="1" customWidth="1"/>
    <col min="4867" max="4867" width="11.7109375" style="1" customWidth="1"/>
    <col min="4868" max="4868" width="6.5703125" style="1" customWidth="1"/>
    <col min="4869" max="4869" width="9.28515625" style="1" customWidth="1"/>
    <col min="4870" max="4870" width="7.42578125" style="1" customWidth="1"/>
    <col min="4871" max="4871" width="11.140625" style="1" customWidth="1"/>
    <col min="4872" max="4872" width="14.85546875" style="1" customWidth="1"/>
    <col min="4873" max="4873" width="18.5703125" style="1" customWidth="1"/>
    <col min="4874" max="4874" width="5" style="1" customWidth="1"/>
    <col min="4875" max="4875" width="0.85546875" style="1" customWidth="1"/>
    <col min="4876" max="4876" width="1.42578125" style="1" customWidth="1"/>
    <col min="4877" max="5120" width="9.140625" style="1"/>
    <col min="5121" max="5121" width="2.28515625" style="1" customWidth="1"/>
    <col min="5122" max="5122" width="0" style="1" hidden="1" customWidth="1"/>
    <col min="5123" max="5123" width="11.7109375" style="1" customWidth="1"/>
    <col min="5124" max="5124" width="6.5703125" style="1" customWidth="1"/>
    <col min="5125" max="5125" width="9.28515625" style="1" customWidth="1"/>
    <col min="5126" max="5126" width="7.42578125" style="1" customWidth="1"/>
    <col min="5127" max="5127" width="11.140625" style="1" customWidth="1"/>
    <col min="5128" max="5128" width="14.85546875" style="1" customWidth="1"/>
    <col min="5129" max="5129" width="18.5703125" style="1" customWidth="1"/>
    <col min="5130" max="5130" width="5" style="1" customWidth="1"/>
    <col min="5131" max="5131" width="0.85546875" style="1" customWidth="1"/>
    <col min="5132" max="5132" width="1.42578125" style="1" customWidth="1"/>
    <col min="5133" max="5376" width="9.140625" style="1"/>
    <col min="5377" max="5377" width="2.28515625" style="1" customWidth="1"/>
    <col min="5378" max="5378" width="0" style="1" hidden="1" customWidth="1"/>
    <col min="5379" max="5379" width="11.7109375" style="1" customWidth="1"/>
    <col min="5380" max="5380" width="6.5703125" style="1" customWidth="1"/>
    <col min="5381" max="5381" width="9.28515625" style="1" customWidth="1"/>
    <col min="5382" max="5382" width="7.42578125" style="1" customWidth="1"/>
    <col min="5383" max="5383" width="11.140625" style="1" customWidth="1"/>
    <col min="5384" max="5384" width="14.85546875" style="1" customWidth="1"/>
    <col min="5385" max="5385" width="18.5703125" style="1" customWidth="1"/>
    <col min="5386" max="5386" width="5" style="1" customWidth="1"/>
    <col min="5387" max="5387" width="0.85546875" style="1" customWidth="1"/>
    <col min="5388" max="5388" width="1.42578125" style="1" customWidth="1"/>
    <col min="5389" max="5632" width="9.140625" style="1"/>
    <col min="5633" max="5633" width="2.28515625" style="1" customWidth="1"/>
    <col min="5634" max="5634" width="0" style="1" hidden="1" customWidth="1"/>
    <col min="5635" max="5635" width="11.7109375" style="1" customWidth="1"/>
    <col min="5636" max="5636" width="6.5703125" style="1" customWidth="1"/>
    <col min="5637" max="5637" width="9.28515625" style="1" customWidth="1"/>
    <col min="5638" max="5638" width="7.42578125" style="1" customWidth="1"/>
    <col min="5639" max="5639" width="11.140625" style="1" customWidth="1"/>
    <col min="5640" max="5640" width="14.85546875" style="1" customWidth="1"/>
    <col min="5641" max="5641" width="18.5703125" style="1" customWidth="1"/>
    <col min="5642" max="5642" width="5" style="1" customWidth="1"/>
    <col min="5643" max="5643" width="0.85546875" style="1" customWidth="1"/>
    <col min="5644" max="5644" width="1.42578125" style="1" customWidth="1"/>
    <col min="5645" max="5888" width="9.140625" style="1"/>
    <col min="5889" max="5889" width="2.28515625" style="1" customWidth="1"/>
    <col min="5890" max="5890" width="0" style="1" hidden="1" customWidth="1"/>
    <col min="5891" max="5891" width="11.7109375" style="1" customWidth="1"/>
    <col min="5892" max="5892" width="6.5703125" style="1" customWidth="1"/>
    <col min="5893" max="5893" width="9.28515625" style="1" customWidth="1"/>
    <col min="5894" max="5894" width="7.42578125" style="1" customWidth="1"/>
    <col min="5895" max="5895" width="11.140625" style="1" customWidth="1"/>
    <col min="5896" max="5896" width="14.85546875" style="1" customWidth="1"/>
    <col min="5897" max="5897" width="18.5703125" style="1" customWidth="1"/>
    <col min="5898" max="5898" width="5" style="1" customWidth="1"/>
    <col min="5899" max="5899" width="0.85546875" style="1" customWidth="1"/>
    <col min="5900" max="5900" width="1.42578125" style="1" customWidth="1"/>
    <col min="5901" max="6144" width="9.140625" style="1"/>
    <col min="6145" max="6145" width="2.28515625" style="1" customWidth="1"/>
    <col min="6146" max="6146" width="0" style="1" hidden="1" customWidth="1"/>
    <col min="6147" max="6147" width="11.7109375" style="1" customWidth="1"/>
    <col min="6148" max="6148" width="6.5703125" style="1" customWidth="1"/>
    <col min="6149" max="6149" width="9.28515625" style="1" customWidth="1"/>
    <col min="6150" max="6150" width="7.42578125" style="1" customWidth="1"/>
    <col min="6151" max="6151" width="11.140625" style="1" customWidth="1"/>
    <col min="6152" max="6152" width="14.85546875" style="1" customWidth="1"/>
    <col min="6153" max="6153" width="18.5703125" style="1" customWidth="1"/>
    <col min="6154" max="6154" width="5" style="1" customWidth="1"/>
    <col min="6155" max="6155" width="0.85546875" style="1" customWidth="1"/>
    <col min="6156" max="6156" width="1.42578125" style="1" customWidth="1"/>
    <col min="6157" max="6400" width="9.140625" style="1"/>
    <col min="6401" max="6401" width="2.28515625" style="1" customWidth="1"/>
    <col min="6402" max="6402" width="0" style="1" hidden="1" customWidth="1"/>
    <col min="6403" max="6403" width="11.7109375" style="1" customWidth="1"/>
    <col min="6404" max="6404" width="6.5703125" style="1" customWidth="1"/>
    <col min="6405" max="6405" width="9.28515625" style="1" customWidth="1"/>
    <col min="6406" max="6406" width="7.42578125" style="1" customWidth="1"/>
    <col min="6407" max="6407" width="11.140625" style="1" customWidth="1"/>
    <col min="6408" max="6408" width="14.85546875" style="1" customWidth="1"/>
    <col min="6409" max="6409" width="18.5703125" style="1" customWidth="1"/>
    <col min="6410" max="6410" width="5" style="1" customWidth="1"/>
    <col min="6411" max="6411" width="0.85546875" style="1" customWidth="1"/>
    <col min="6412" max="6412" width="1.42578125" style="1" customWidth="1"/>
    <col min="6413" max="6656" width="9.140625" style="1"/>
    <col min="6657" max="6657" width="2.28515625" style="1" customWidth="1"/>
    <col min="6658" max="6658" width="0" style="1" hidden="1" customWidth="1"/>
    <col min="6659" max="6659" width="11.7109375" style="1" customWidth="1"/>
    <col min="6660" max="6660" width="6.5703125" style="1" customWidth="1"/>
    <col min="6661" max="6661" width="9.28515625" style="1" customWidth="1"/>
    <col min="6662" max="6662" width="7.42578125" style="1" customWidth="1"/>
    <col min="6663" max="6663" width="11.140625" style="1" customWidth="1"/>
    <col min="6664" max="6664" width="14.85546875" style="1" customWidth="1"/>
    <col min="6665" max="6665" width="18.5703125" style="1" customWidth="1"/>
    <col min="6666" max="6666" width="5" style="1" customWidth="1"/>
    <col min="6667" max="6667" width="0.85546875" style="1" customWidth="1"/>
    <col min="6668" max="6668" width="1.42578125" style="1" customWidth="1"/>
    <col min="6669" max="6912" width="9.140625" style="1"/>
    <col min="6913" max="6913" width="2.28515625" style="1" customWidth="1"/>
    <col min="6914" max="6914" width="0" style="1" hidden="1" customWidth="1"/>
    <col min="6915" max="6915" width="11.7109375" style="1" customWidth="1"/>
    <col min="6916" max="6916" width="6.5703125" style="1" customWidth="1"/>
    <col min="6917" max="6917" width="9.28515625" style="1" customWidth="1"/>
    <col min="6918" max="6918" width="7.42578125" style="1" customWidth="1"/>
    <col min="6919" max="6919" width="11.140625" style="1" customWidth="1"/>
    <col min="6920" max="6920" width="14.85546875" style="1" customWidth="1"/>
    <col min="6921" max="6921" width="18.5703125" style="1" customWidth="1"/>
    <col min="6922" max="6922" width="5" style="1" customWidth="1"/>
    <col min="6923" max="6923" width="0.85546875" style="1" customWidth="1"/>
    <col min="6924" max="6924" width="1.42578125" style="1" customWidth="1"/>
    <col min="6925" max="7168" width="9.140625" style="1"/>
    <col min="7169" max="7169" width="2.28515625" style="1" customWidth="1"/>
    <col min="7170" max="7170" width="0" style="1" hidden="1" customWidth="1"/>
    <col min="7171" max="7171" width="11.7109375" style="1" customWidth="1"/>
    <col min="7172" max="7172" width="6.5703125" style="1" customWidth="1"/>
    <col min="7173" max="7173" width="9.28515625" style="1" customWidth="1"/>
    <col min="7174" max="7174" width="7.42578125" style="1" customWidth="1"/>
    <col min="7175" max="7175" width="11.140625" style="1" customWidth="1"/>
    <col min="7176" max="7176" width="14.85546875" style="1" customWidth="1"/>
    <col min="7177" max="7177" width="18.5703125" style="1" customWidth="1"/>
    <col min="7178" max="7178" width="5" style="1" customWidth="1"/>
    <col min="7179" max="7179" width="0.85546875" style="1" customWidth="1"/>
    <col min="7180" max="7180" width="1.42578125" style="1" customWidth="1"/>
    <col min="7181" max="7424" width="9.140625" style="1"/>
    <col min="7425" max="7425" width="2.28515625" style="1" customWidth="1"/>
    <col min="7426" max="7426" width="0" style="1" hidden="1" customWidth="1"/>
    <col min="7427" max="7427" width="11.7109375" style="1" customWidth="1"/>
    <col min="7428" max="7428" width="6.5703125" style="1" customWidth="1"/>
    <col min="7429" max="7429" width="9.28515625" style="1" customWidth="1"/>
    <col min="7430" max="7430" width="7.42578125" style="1" customWidth="1"/>
    <col min="7431" max="7431" width="11.140625" style="1" customWidth="1"/>
    <col min="7432" max="7432" width="14.85546875" style="1" customWidth="1"/>
    <col min="7433" max="7433" width="18.5703125" style="1" customWidth="1"/>
    <col min="7434" max="7434" width="5" style="1" customWidth="1"/>
    <col min="7435" max="7435" width="0.85546875" style="1" customWidth="1"/>
    <col min="7436" max="7436" width="1.42578125" style="1" customWidth="1"/>
    <col min="7437" max="7680" width="9.140625" style="1"/>
    <col min="7681" max="7681" width="2.28515625" style="1" customWidth="1"/>
    <col min="7682" max="7682" width="0" style="1" hidden="1" customWidth="1"/>
    <col min="7683" max="7683" width="11.7109375" style="1" customWidth="1"/>
    <col min="7684" max="7684" width="6.5703125" style="1" customWidth="1"/>
    <col min="7685" max="7685" width="9.28515625" style="1" customWidth="1"/>
    <col min="7686" max="7686" width="7.42578125" style="1" customWidth="1"/>
    <col min="7687" max="7687" width="11.140625" style="1" customWidth="1"/>
    <col min="7688" max="7688" width="14.85546875" style="1" customWidth="1"/>
    <col min="7689" max="7689" width="18.5703125" style="1" customWidth="1"/>
    <col min="7690" max="7690" width="5" style="1" customWidth="1"/>
    <col min="7691" max="7691" width="0.85546875" style="1" customWidth="1"/>
    <col min="7692" max="7692" width="1.42578125" style="1" customWidth="1"/>
    <col min="7693" max="7936" width="9.140625" style="1"/>
    <col min="7937" max="7937" width="2.28515625" style="1" customWidth="1"/>
    <col min="7938" max="7938" width="0" style="1" hidden="1" customWidth="1"/>
    <col min="7939" max="7939" width="11.7109375" style="1" customWidth="1"/>
    <col min="7940" max="7940" width="6.5703125" style="1" customWidth="1"/>
    <col min="7941" max="7941" width="9.28515625" style="1" customWidth="1"/>
    <col min="7942" max="7942" width="7.42578125" style="1" customWidth="1"/>
    <col min="7943" max="7943" width="11.140625" style="1" customWidth="1"/>
    <col min="7944" max="7944" width="14.85546875" style="1" customWidth="1"/>
    <col min="7945" max="7945" width="18.5703125" style="1" customWidth="1"/>
    <col min="7946" max="7946" width="5" style="1" customWidth="1"/>
    <col min="7947" max="7947" width="0.85546875" style="1" customWidth="1"/>
    <col min="7948" max="7948" width="1.42578125" style="1" customWidth="1"/>
    <col min="7949" max="8192" width="9.140625" style="1"/>
    <col min="8193" max="8193" width="2.28515625" style="1" customWidth="1"/>
    <col min="8194" max="8194" width="0" style="1" hidden="1" customWidth="1"/>
    <col min="8195" max="8195" width="11.7109375" style="1" customWidth="1"/>
    <col min="8196" max="8196" width="6.5703125" style="1" customWidth="1"/>
    <col min="8197" max="8197" width="9.28515625" style="1" customWidth="1"/>
    <col min="8198" max="8198" width="7.42578125" style="1" customWidth="1"/>
    <col min="8199" max="8199" width="11.140625" style="1" customWidth="1"/>
    <col min="8200" max="8200" width="14.85546875" style="1" customWidth="1"/>
    <col min="8201" max="8201" width="18.5703125" style="1" customWidth="1"/>
    <col min="8202" max="8202" width="5" style="1" customWidth="1"/>
    <col min="8203" max="8203" width="0.85546875" style="1" customWidth="1"/>
    <col min="8204" max="8204" width="1.42578125" style="1" customWidth="1"/>
    <col min="8205" max="8448" width="9.140625" style="1"/>
    <col min="8449" max="8449" width="2.28515625" style="1" customWidth="1"/>
    <col min="8450" max="8450" width="0" style="1" hidden="1" customWidth="1"/>
    <col min="8451" max="8451" width="11.7109375" style="1" customWidth="1"/>
    <col min="8452" max="8452" width="6.5703125" style="1" customWidth="1"/>
    <col min="8453" max="8453" width="9.28515625" style="1" customWidth="1"/>
    <col min="8454" max="8454" width="7.42578125" style="1" customWidth="1"/>
    <col min="8455" max="8455" width="11.140625" style="1" customWidth="1"/>
    <col min="8456" max="8456" width="14.85546875" style="1" customWidth="1"/>
    <col min="8457" max="8457" width="18.5703125" style="1" customWidth="1"/>
    <col min="8458" max="8458" width="5" style="1" customWidth="1"/>
    <col min="8459" max="8459" width="0.85546875" style="1" customWidth="1"/>
    <col min="8460" max="8460" width="1.42578125" style="1" customWidth="1"/>
    <col min="8461" max="8704" width="9.140625" style="1"/>
    <col min="8705" max="8705" width="2.28515625" style="1" customWidth="1"/>
    <col min="8706" max="8706" width="0" style="1" hidden="1" customWidth="1"/>
    <col min="8707" max="8707" width="11.7109375" style="1" customWidth="1"/>
    <col min="8708" max="8708" width="6.5703125" style="1" customWidth="1"/>
    <col min="8709" max="8709" width="9.28515625" style="1" customWidth="1"/>
    <col min="8710" max="8710" width="7.42578125" style="1" customWidth="1"/>
    <col min="8711" max="8711" width="11.140625" style="1" customWidth="1"/>
    <col min="8712" max="8712" width="14.85546875" style="1" customWidth="1"/>
    <col min="8713" max="8713" width="18.5703125" style="1" customWidth="1"/>
    <col min="8714" max="8714" width="5" style="1" customWidth="1"/>
    <col min="8715" max="8715" width="0.85546875" style="1" customWidth="1"/>
    <col min="8716" max="8716" width="1.42578125" style="1" customWidth="1"/>
    <col min="8717" max="8960" width="9.140625" style="1"/>
    <col min="8961" max="8961" width="2.28515625" style="1" customWidth="1"/>
    <col min="8962" max="8962" width="0" style="1" hidden="1" customWidth="1"/>
    <col min="8963" max="8963" width="11.7109375" style="1" customWidth="1"/>
    <col min="8964" max="8964" width="6.5703125" style="1" customWidth="1"/>
    <col min="8965" max="8965" width="9.28515625" style="1" customWidth="1"/>
    <col min="8966" max="8966" width="7.42578125" style="1" customWidth="1"/>
    <col min="8967" max="8967" width="11.140625" style="1" customWidth="1"/>
    <col min="8968" max="8968" width="14.85546875" style="1" customWidth="1"/>
    <col min="8969" max="8969" width="18.5703125" style="1" customWidth="1"/>
    <col min="8970" max="8970" width="5" style="1" customWidth="1"/>
    <col min="8971" max="8971" width="0.85546875" style="1" customWidth="1"/>
    <col min="8972" max="8972" width="1.42578125" style="1" customWidth="1"/>
    <col min="8973" max="9216" width="9.140625" style="1"/>
    <col min="9217" max="9217" width="2.28515625" style="1" customWidth="1"/>
    <col min="9218" max="9218" width="0" style="1" hidden="1" customWidth="1"/>
    <col min="9219" max="9219" width="11.7109375" style="1" customWidth="1"/>
    <col min="9220" max="9220" width="6.5703125" style="1" customWidth="1"/>
    <col min="9221" max="9221" width="9.28515625" style="1" customWidth="1"/>
    <col min="9222" max="9222" width="7.42578125" style="1" customWidth="1"/>
    <col min="9223" max="9223" width="11.140625" style="1" customWidth="1"/>
    <col min="9224" max="9224" width="14.85546875" style="1" customWidth="1"/>
    <col min="9225" max="9225" width="18.5703125" style="1" customWidth="1"/>
    <col min="9226" max="9226" width="5" style="1" customWidth="1"/>
    <col min="9227" max="9227" width="0.85546875" style="1" customWidth="1"/>
    <col min="9228" max="9228" width="1.42578125" style="1" customWidth="1"/>
    <col min="9229" max="9472" width="9.140625" style="1"/>
    <col min="9473" max="9473" width="2.28515625" style="1" customWidth="1"/>
    <col min="9474" max="9474" width="0" style="1" hidden="1" customWidth="1"/>
    <col min="9475" max="9475" width="11.7109375" style="1" customWidth="1"/>
    <col min="9476" max="9476" width="6.5703125" style="1" customWidth="1"/>
    <col min="9477" max="9477" width="9.28515625" style="1" customWidth="1"/>
    <col min="9478" max="9478" width="7.42578125" style="1" customWidth="1"/>
    <col min="9479" max="9479" width="11.140625" style="1" customWidth="1"/>
    <col min="9480" max="9480" width="14.85546875" style="1" customWidth="1"/>
    <col min="9481" max="9481" width="18.5703125" style="1" customWidth="1"/>
    <col min="9482" max="9482" width="5" style="1" customWidth="1"/>
    <col min="9483" max="9483" width="0.85546875" style="1" customWidth="1"/>
    <col min="9484" max="9484" width="1.42578125" style="1" customWidth="1"/>
    <col min="9485" max="9728" width="9.140625" style="1"/>
    <col min="9729" max="9729" width="2.28515625" style="1" customWidth="1"/>
    <col min="9730" max="9730" width="0" style="1" hidden="1" customWidth="1"/>
    <col min="9731" max="9731" width="11.7109375" style="1" customWidth="1"/>
    <col min="9732" max="9732" width="6.5703125" style="1" customWidth="1"/>
    <col min="9733" max="9733" width="9.28515625" style="1" customWidth="1"/>
    <col min="9734" max="9734" width="7.42578125" style="1" customWidth="1"/>
    <col min="9735" max="9735" width="11.140625" style="1" customWidth="1"/>
    <col min="9736" max="9736" width="14.85546875" style="1" customWidth="1"/>
    <col min="9737" max="9737" width="18.5703125" style="1" customWidth="1"/>
    <col min="9738" max="9738" width="5" style="1" customWidth="1"/>
    <col min="9739" max="9739" width="0.85546875" style="1" customWidth="1"/>
    <col min="9740" max="9740" width="1.42578125" style="1" customWidth="1"/>
    <col min="9741" max="9984" width="9.140625" style="1"/>
    <col min="9985" max="9985" width="2.28515625" style="1" customWidth="1"/>
    <col min="9986" max="9986" width="0" style="1" hidden="1" customWidth="1"/>
    <col min="9987" max="9987" width="11.7109375" style="1" customWidth="1"/>
    <col min="9988" max="9988" width="6.5703125" style="1" customWidth="1"/>
    <col min="9989" max="9989" width="9.28515625" style="1" customWidth="1"/>
    <col min="9990" max="9990" width="7.42578125" style="1" customWidth="1"/>
    <col min="9991" max="9991" width="11.140625" style="1" customWidth="1"/>
    <col min="9992" max="9992" width="14.85546875" style="1" customWidth="1"/>
    <col min="9993" max="9993" width="18.5703125" style="1" customWidth="1"/>
    <col min="9994" max="9994" width="5" style="1" customWidth="1"/>
    <col min="9995" max="9995" width="0.85546875" style="1" customWidth="1"/>
    <col min="9996" max="9996" width="1.42578125" style="1" customWidth="1"/>
    <col min="9997" max="10240" width="9.140625" style="1"/>
    <col min="10241" max="10241" width="2.28515625" style="1" customWidth="1"/>
    <col min="10242" max="10242" width="0" style="1" hidden="1" customWidth="1"/>
    <col min="10243" max="10243" width="11.7109375" style="1" customWidth="1"/>
    <col min="10244" max="10244" width="6.5703125" style="1" customWidth="1"/>
    <col min="10245" max="10245" width="9.28515625" style="1" customWidth="1"/>
    <col min="10246" max="10246" width="7.42578125" style="1" customWidth="1"/>
    <col min="10247" max="10247" width="11.140625" style="1" customWidth="1"/>
    <col min="10248" max="10248" width="14.85546875" style="1" customWidth="1"/>
    <col min="10249" max="10249" width="18.5703125" style="1" customWidth="1"/>
    <col min="10250" max="10250" width="5" style="1" customWidth="1"/>
    <col min="10251" max="10251" width="0.85546875" style="1" customWidth="1"/>
    <col min="10252" max="10252" width="1.42578125" style="1" customWidth="1"/>
    <col min="10253" max="10496" width="9.140625" style="1"/>
    <col min="10497" max="10497" width="2.28515625" style="1" customWidth="1"/>
    <col min="10498" max="10498" width="0" style="1" hidden="1" customWidth="1"/>
    <col min="10499" max="10499" width="11.7109375" style="1" customWidth="1"/>
    <col min="10500" max="10500" width="6.5703125" style="1" customWidth="1"/>
    <col min="10501" max="10501" width="9.28515625" style="1" customWidth="1"/>
    <col min="10502" max="10502" width="7.42578125" style="1" customWidth="1"/>
    <col min="10503" max="10503" width="11.140625" style="1" customWidth="1"/>
    <col min="10504" max="10504" width="14.85546875" style="1" customWidth="1"/>
    <col min="10505" max="10505" width="18.5703125" style="1" customWidth="1"/>
    <col min="10506" max="10506" width="5" style="1" customWidth="1"/>
    <col min="10507" max="10507" width="0.85546875" style="1" customWidth="1"/>
    <col min="10508" max="10508" width="1.42578125" style="1" customWidth="1"/>
    <col min="10509" max="10752" width="9.140625" style="1"/>
    <col min="10753" max="10753" width="2.28515625" style="1" customWidth="1"/>
    <col min="10754" max="10754" width="0" style="1" hidden="1" customWidth="1"/>
    <col min="10755" max="10755" width="11.7109375" style="1" customWidth="1"/>
    <col min="10756" max="10756" width="6.5703125" style="1" customWidth="1"/>
    <col min="10757" max="10757" width="9.28515625" style="1" customWidth="1"/>
    <col min="10758" max="10758" width="7.42578125" style="1" customWidth="1"/>
    <col min="10759" max="10759" width="11.140625" style="1" customWidth="1"/>
    <col min="10760" max="10760" width="14.85546875" style="1" customWidth="1"/>
    <col min="10761" max="10761" width="18.5703125" style="1" customWidth="1"/>
    <col min="10762" max="10762" width="5" style="1" customWidth="1"/>
    <col min="10763" max="10763" width="0.85546875" style="1" customWidth="1"/>
    <col min="10764" max="10764" width="1.42578125" style="1" customWidth="1"/>
    <col min="10765" max="11008" width="9.140625" style="1"/>
    <col min="11009" max="11009" width="2.28515625" style="1" customWidth="1"/>
    <col min="11010" max="11010" width="0" style="1" hidden="1" customWidth="1"/>
    <col min="11011" max="11011" width="11.7109375" style="1" customWidth="1"/>
    <col min="11012" max="11012" width="6.5703125" style="1" customWidth="1"/>
    <col min="11013" max="11013" width="9.28515625" style="1" customWidth="1"/>
    <col min="11014" max="11014" width="7.42578125" style="1" customWidth="1"/>
    <col min="11015" max="11015" width="11.140625" style="1" customWidth="1"/>
    <col min="11016" max="11016" width="14.85546875" style="1" customWidth="1"/>
    <col min="11017" max="11017" width="18.5703125" style="1" customWidth="1"/>
    <col min="11018" max="11018" width="5" style="1" customWidth="1"/>
    <col min="11019" max="11019" width="0.85546875" style="1" customWidth="1"/>
    <col min="11020" max="11020" width="1.42578125" style="1" customWidth="1"/>
    <col min="11021" max="11264" width="9.140625" style="1"/>
    <col min="11265" max="11265" width="2.28515625" style="1" customWidth="1"/>
    <col min="11266" max="11266" width="0" style="1" hidden="1" customWidth="1"/>
    <col min="11267" max="11267" width="11.7109375" style="1" customWidth="1"/>
    <col min="11268" max="11268" width="6.5703125" style="1" customWidth="1"/>
    <col min="11269" max="11269" width="9.28515625" style="1" customWidth="1"/>
    <col min="11270" max="11270" width="7.42578125" style="1" customWidth="1"/>
    <col min="11271" max="11271" width="11.140625" style="1" customWidth="1"/>
    <col min="11272" max="11272" width="14.85546875" style="1" customWidth="1"/>
    <col min="11273" max="11273" width="18.5703125" style="1" customWidth="1"/>
    <col min="11274" max="11274" width="5" style="1" customWidth="1"/>
    <col min="11275" max="11275" width="0.85546875" style="1" customWidth="1"/>
    <col min="11276" max="11276" width="1.42578125" style="1" customWidth="1"/>
    <col min="11277" max="11520" width="9.140625" style="1"/>
    <col min="11521" max="11521" width="2.28515625" style="1" customWidth="1"/>
    <col min="11522" max="11522" width="0" style="1" hidden="1" customWidth="1"/>
    <col min="11523" max="11523" width="11.7109375" style="1" customWidth="1"/>
    <col min="11524" max="11524" width="6.5703125" style="1" customWidth="1"/>
    <col min="11525" max="11525" width="9.28515625" style="1" customWidth="1"/>
    <col min="11526" max="11526" width="7.42578125" style="1" customWidth="1"/>
    <col min="11527" max="11527" width="11.140625" style="1" customWidth="1"/>
    <col min="11528" max="11528" width="14.85546875" style="1" customWidth="1"/>
    <col min="11529" max="11529" width="18.5703125" style="1" customWidth="1"/>
    <col min="11530" max="11530" width="5" style="1" customWidth="1"/>
    <col min="11531" max="11531" width="0.85546875" style="1" customWidth="1"/>
    <col min="11532" max="11532" width="1.42578125" style="1" customWidth="1"/>
    <col min="11533" max="11776" width="9.140625" style="1"/>
    <col min="11777" max="11777" width="2.28515625" style="1" customWidth="1"/>
    <col min="11778" max="11778" width="0" style="1" hidden="1" customWidth="1"/>
    <col min="11779" max="11779" width="11.7109375" style="1" customWidth="1"/>
    <col min="11780" max="11780" width="6.5703125" style="1" customWidth="1"/>
    <col min="11781" max="11781" width="9.28515625" style="1" customWidth="1"/>
    <col min="11782" max="11782" width="7.42578125" style="1" customWidth="1"/>
    <col min="11783" max="11783" width="11.140625" style="1" customWidth="1"/>
    <col min="11784" max="11784" width="14.85546875" style="1" customWidth="1"/>
    <col min="11785" max="11785" width="18.5703125" style="1" customWidth="1"/>
    <col min="11786" max="11786" width="5" style="1" customWidth="1"/>
    <col min="11787" max="11787" width="0.85546875" style="1" customWidth="1"/>
    <col min="11788" max="11788" width="1.42578125" style="1" customWidth="1"/>
    <col min="11789" max="12032" width="9.140625" style="1"/>
    <col min="12033" max="12033" width="2.28515625" style="1" customWidth="1"/>
    <col min="12034" max="12034" width="0" style="1" hidden="1" customWidth="1"/>
    <col min="12035" max="12035" width="11.7109375" style="1" customWidth="1"/>
    <col min="12036" max="12036" width="6.5703125" style="1" customWidth="1"/>
    <col min="12037" max="12037" width="9.28515625" style="1" customWidth="1"/>
    <col min="12038" max="12038" width="7.42578125" style="1" customWidth="1"/>
    <col min="12039" max="12039" width="11.140625" style="1" customWidth="1"/>
    <col min="12040" max="12040" width="14.85546875" style="1" customWidth="1"/>
    <col min="12041" max="12041" width="18.5703125" style="1" customWidth="1"/>
    <col min="12042" max="12042" width="5" style="1" customWidth="1"/>
    <col min="12043" max="12043" width="0.85546875" style="1" customWidth="1"/>
    <col min="12044" max="12044" width="1.42578125" style="1" customWidth="1"/>
    <col min="12045" max="12288" width="9.140625" style="1"/>
    <col min="12289" max="12289" width="2.28515625" style="1" customWidth="1"/>
    <col min="12290" max="12290" width="0" style="1" hidden="1" customWidth="1"/>
    <col min="12291" max="12291" width="11.7109375" style="1" customWidth="1"/>
    <col min="12292" max="12292" width="6.5703125" style="1" customWidth="1"/>
    <col min="12293" max="12293" width="9.28515625" style="1" customWidth="1"/>
    <col min="12294" max="12294" width="7.42578125" style="1" customWidth="1"/>
    <col min="12295" max="12295" width="11.140625" style="1" customWidth="1"/>
    <col min="12296" max="12296" width="14.85546875" style="1" customWidth="1"/>
    <col min="12297" max="12297" width="18.5703125" style="1" customWidth="1"/>
    <col min="12298" max="12298" width="5" style="1" customWidth="1"/>
    <col min="12299" max="12299" width="0.85546875" style="1" customWidth="1"/>
    <col min="12300" max="12300" width="1.42578125" style="1" customWidth="1"/>
    <col min="12301" max="12544" width="9.140625" style="1"/>
    <col min="12545" max="12545" width="2.28515625" style="1" customWidth="1"/>
    <col min="12546" max="12546" width="0" style="1" hidden="1" customWidth="1"/>
    <col min="12547" max="12547" width="11.7109375" style="1" customWidth="1"/>
    <col min="12548" max="12548" width="6.5703125" style="1" customWidth="1"/>
    <col min="12549" max="12549" width="9.28515625" style="1" customWidth="1"/>
    <col min="12550" max="12550" width="7.42578125" style="1" customWidth="1"/>
    <col min="12551" max="12551" width="11.140625" style="1" customWidth="1"/>
    <col min="12552" max="12552" width="14.85546875" style="1" customWidth="1"/>
    <col min="12553" max="12553" width="18.5703125" style="1" customWidth="1"/>
    <col min="12554" max="12554" width="5" style="1" customWidth="1"/>
    <col min="12555" max="12555" width="0.85546875" style="1" customWidth="1"/>
    <col min="12556" max="12556" width="1.42578125" style="1" customWidth="1"/>
    <col min="12557" max="12800" width="9.140625" style="1"/>
    <col min="12801" max="12801" width="2.28515625" style="1" customWidth="1"/>
    <col min="12802" max="12802" width="0" style="1" hidden="1" customWidth="1"/>
    <col min="12803" max="12803" width="11.7109375" style="1" customWidth="1"/>
    <col min="12804" max="12804" width="6.5703125" style="1" customWidth="1"/>
    <col min="12805" max="12805" width="9.28515625" style="1" customWidth="1"/>
    <col min="12806" max="12806" width="7.42578125" style="1" customWidth="1"/>
    <col min="12807" max="12807" width="11.140625" style="1" customWidth="1"/>
    <col min="12808" max="12808" width="14.85546875" style="1" customWidth="1"/>
    <col min="12809" max="12809" width="18.5703125" style="1" customWidth="1"/>
    <col min="12810" max="12810" width="5" style="1" customWidth="1"/>
    <col min="12811" max="12811" width="0.85546875" style="1" customWidth="1"/>
    <col min="12812" max="12812" width="1.42578125" style="1" customWidth="1"/>
    <col min="12813" max="13056" width="9.140625" style="1"/>
    <col min="13057" max="13057" width="2.28515625" style="1" customWidth="1"/>
    <col min="13058" max="13058" width="0" style="1" hidden="1" customWidth="1"/>
    <col min="13059" max="13059" width="11.7109375" style="1" customWidth="1"/>
    <col min="13060" max="13060" width="6.5703125" style="1" customWidth="1"/>
    <col min="13061" max="13061" width="9.28515625" style="1" customWidth="1"/>
    <col min="13062" max="13062" width="7.42578125" style="1" customWidth="1"/>
    <col min="13063" max="13063" width="11.140625" style="1" customWidth="1"/>
    <col min="13064" max="13064" width="14.85546875" style="1" customWidth="1"/>
    <col min="13065" max="13065" width="18.5703125" style="1" customWidth="1"/>
    <col min="13066" max="13066" width="5" style="1" customWidth="1"/>
    <col min="13067" max="13067" width="0.85546875" style="1" customWidth="1"/>
    <col min="13068" max="13068" width="1.42578125" style="1" customWidth="1"/>
    <col min="13069" max="13312" width="9.140625" style="1"/>
    <col min="13313" max="13313" width="2.28515625" style="1" customWidth="1"/>
    <col min="13314" max="13314" width="0" style="1" hidden="1" customWidth="1"/>
    <col min="13315" max="13315" width="11.7109375" style="1" customWidth="1"/>
    <col min="13316" max="13316" width="6.5703125" style="1" customWidth="1"/>
    <col min="13317" max="13317" width="9.28515625" style="1" customWidth="1"/>
    <col min="13318" max="13318" width="7.42578125" style="1" customWidth="1"/>
    <col min="13319" max="13319" width="11.140625" style="1" customWidth="1"/>
    <col min="13320" max="13320" width="14.85546875" style="1" customWidth="1"/>
    <col min="13321" max="13321" width="18.5703125" style="1" customWidth="1"/>
    <col min="13322" max="13322" width="5" style="1" customWidth="1"/>
    <col min="13323" max="13323" width="0.85546875" style="1" customWidth="1"/>
    <col min="13324" max="13324" width="1.42578125" style="1" customWidth="1"/>
    <col min="13325" max="13568" width="9.140625" style="1"/>
    <col min="13569" max="13569" width="2.28515625" style="1" customWidth="1"/>
    <col min="13570" max="13570" width="0" style="1" hidden="1" customWidth="1"/>
    <col min="13571" max="13571" width="11.7109375" style="1" customWidth="1"/>
    <col min="13572" max="13572" width="6.5703125" style="1" customWidth="1"/>
    <col min="13573" max="13573" width="9.28515625" style="1" customWidth="1"/>
    <col min="13574" max="13574" width="7.42578125" style="1" customWidth="1"/>
    <col min="13575" max="13575" width="11.140625" style="1" customWidth="1"/>
    <col min="13576" max="13576" width="14.85546875" style="1" customWidth="1"/>
    <col min="13577" max="13577" width="18.5703125" style="1" customWidth="1"/>
    <col min="13578" max="13578" width="5" style="1" customWidth="1"/>
    <col min="13579" max="13579" width="0.85546875" style="1" customWidth="1"/>
    <col min="13580" max="13580" width="1.42578125" style="1" customWidth="1"/>
    <col min="13581" max="13824" width="9.140625" style="1"/>
    <col min="13825" max="13825" width="2.28515625" style="1" customWidth="1"/>
    <col min="13826" max="13826" width="0" style="1" hidden="1" customWidth="1"/>
    <col min="13827" max="13827" width="11.7109375" style="1" customWidth="1"/>
    <col min="13828" max="13828" width="6.5703125" style="1" customWidth="1"/>
    <col min="13829" max="13829" width="9.28515625" style="1" customWidth="1"/>
    <col min="13830" max="13830" width="7.42578125" style="1" customWidth="1"/>
    <col min="13831" max="13831" width="11.140625" style="1" customWidth="1"/>
    <col min="13832" max="13832" width="14.85546875" style="1" customWidth="1"/>
    <col min="13833" max="13833" width="18.5703125" style="1" customWidth="1"/>
    <col min="13834" max="13834" width="5" style="1" customWidth="1"/>
    <col min="13835" max="13835" width="0.85546875" style="1" customWidth="1"/>
    <col min="13836" max="13836" width="1.42578125" style="1" customWidth="1"/>
    <col min="13837" max="14080" width="9.140625" style="1"/>
    <col min="14081" max="14081" width="2.28515625" style="1" customWidth="1"/>
    <col min="14082" max="14082" width="0" style="1" hidden="1" customWidth="1"/>
    <col min="14083" max="14083" width="11.7109375" style="1" customWidth="1"/>
    <col min="14084" max="14084" width="6.5703125" style="1" customWidth="1"/>
    <col min="14085" max="14085" width="9.28515625" style="1" customWidth="1"/>
    <col min="14086" max="14086" width="7.42578125" style="1" customWidth="1"/>
    <col min="14087" max="14087" width="11.140625" style="1" customWidth="1"/>
    <col min="14088" max="14088" width="14.85546875" style="1" customWidth="1"/>
    <col min="14089" max="14089" width="18.5703125" style="1" customWidth="1"/>
    <col min="14090" max="14090" width="5" style="1" customWidth="1"/>
    <col min="14091" max="14091" width="0.85546875" style="1" customWidth="1"/>
    <col min="14092" max="14092" width="1.42578125" style="1" customWidth="1"/>
    <col min="14093" max="14336" width="9.140625" style="1"/>
    <col min="14337" max="14337" width="2.28515625" style="1" customWidth="1"/>
    <col min="14338" max="14338" width="0" style="1" hidden="1" customWidth="1"/>
    <col min="14339" max="14339" width="11.7109375" style="1" customWidth="1"/>
    <col min="14340" max="14340" width="6.5703125" style="1" customWidth="1"/>
    <col min="14341" max="14341" width="9.28515625" style="1" customWidth="1"/>
    <col min="14342" max="14342" width="7.42578125" style="1" customWidth="1"/>
    <col min="14343" max="14343" width="11.140625" style="1" customWidth="1"/>
    <col min="14344" max="14344" width="14.85546875" style="1" customWidth="1"/>
    <col min="14345" max="14345" width="18.5703125" style="1" customWidth="1"/>
    <col min="14346" max="14346" width="5" style="1" customWidth="1"/>
    <col min="14347" max="14347" width="0.85546875" style="1" customWidth="1"/>
    <col min="14348" max="14348" width="1.42578125" style="1" customWidth="1"/>
    <col min="14349" max="14592" width="9.140625" style="1"/>
    <col min="14593" max="14593" width="2.28515625" style="1" customWidth="1"/>
    <col min="14594" max="14594" width="0" style="1" hidden="1" customWidth="1"/>
    <col min="14595" max="14595" width="11.7109375" style="1" customWidth="1"/>
    <col min="14596" max="14596" width="6.5703125" style="1" customWidth="1"/>
    <col min="14597" max="14597" width="9.28515625" style="1" customWidth="1"/>
    <col min="14598" max="14598" width="7.42578125" style="1" customWidth="1"/>
    <col min="14599" max="14599" width="11.140625" style="1" customWidth="1"/>
    <col min="14600" max="14600" width="14.85546875" style="1" customWidth="1"/>
    <col min="14601" max="14601" width="18.5703125" style="1" customWidth="1"/>
    <col min="14602" max="14602" width="5" style="1" customWidth="1"/>
    <col min="14603" max="14603" width="0.85546875" style="1" customWidth="1"/>
    <col min="14604" max="14604" width="1.42578125" style="1" customWidth="1"/>
    <col min="14605" max="14848" width="9.140625" style="1"/>
    <col min="14849" max="14849" width="2.28515625" style="1" customWidth="1"/>
    <col min="14850" max="14850" width="0" style="1" hidden="1" customWidth="1"/>
    <col min="14851" max="14851" width="11.7109375" style="1" customWidth="1"/>
    <col min="14852" max="14852" width="6.5703125" style="1" customWidth="1"/>
    <col min="14853" max="14853" width="9.28515625" style="1" customWidth="1"/>
    <col min="14854" max="14854" width="7.42578125" style="1" customWidth="1"/>
    <col min="14855" max="14855" width="11.140625" style="1" customWidth="1"/>
    <col min="14856" max="14856" width="14.85546875" style="1" customWidth="1"/>
    <col min="14857" max="14857" width="18.5703125" style="1" customWidth="1"/>
    <col min="14858" max="14858" width="5" style="1" customWidth="1"/>
    <col min="14859" max="14859" width="0.85546875" style="1" customWidth="1"/>
    <col min="14860" max="14860" width="1.42578125" style="1" customWidth="1"/>
    <col min="14861" max="15104" width="9.140625" style="1"/>
    <col min="15105" max="15105" width="2.28515625" style="1" customWidth="1"/>
    <col min="15106" max="15106" width="0" style="1" hidden="1" customWidth="1"/>
    <col min="15107" max="15107" width="11.7109375" style="1" customWidth="1"/>
    <col min="15108" max="15108" width="6.5703125" style="1" customWidth="1"/>
    <col min="15109" max="15109" width="9.28515625" style="1" customWidth="1"/>
    <col min="15110" max="15110" width="7.42578125" style="1" customWidth="1"/>
    <col min="15111" max="15111" width="11.140625" style="1" customWidth="1"/>
    <col min="15112" max="15112" width="14.85546875" style="1" customWidth="1"/>
    <col min="15113" max="15113" width="18.5703125" style="1" customWidth="1"/>
    <col min="15114" max="15114" width="5" style="1" customWidth="1"/>
    <col min="15115" max="15115" width="0.85546875" style="1" customWidth="1"/>
    <col min="15116" max="15116" width="1.42578125" style="1" customWidth="1"/>
    <col min="15117" max="15360" width="9.140625" style="1"/>
    <col min="15361" max="15361" width="2.28515625" style="1" customWidth="1"/>
    <col min="15362" max="15362" width="0" style="1" hidden="1" customWidth="1"/>
    <col min="15363" max="15363" width="11.7109375" style="1" customWidth="1"/>
    <col min="15364" max="15364" width="6.5703125" style="1" customWidth="1"/>
    <col min="15365" max="15365" width="9.28515625" style="1" customWidth="1"/>
    <col min="15366" max="15366" width="7.42578125" style="1" customWidth="1"/>
    <col min="15367" max="15367" width="11.140625" style="1" customWidth="1"/>
    <col min="15368" max="15368" width="14.85546875" style="1" customWidth="1"/>
    <col min="15369" max="15369" width="18.5703125" style="1" customWidth="1"/>
    <col min="15370" max="15370" width="5" style="1" customWidth="1"/>
    <col min="15371" max="15371" width="0.85546875" style="1" customWidth="1"/>
    <col min="15372" max="15372" width="1.42578125" style="1" customWidth="1"/>
    <col min="15373" max="15616" width="9.140625" style="1"/>
    <col min="15617" max="15617" width="2.28515625" style="1" customWidth="1"/>
    <col min="15618" max="15618" width="0" style="1" hidden="1" customWidth="1"/>
    <col min="15619" max="15619" width="11.7109375" style="1" customWidth="1"/>
    <col min="15620" max="15620" width="6.5703125" style="1" customWidth="1"/>
    <col min="15621" max="15621" width="9.28515625" style="1" customWidth="1"/>
    <col min="15622" max="15622" width="7.42578125" style="1" customWidth="1"/>
    <col min="15623" max="15623" width="11.140625" style="1" customWidth="1"/>
    <col min="15624" max="15624" width="14.85546875" style="1" customWidth="1"/>
    <col min="15625" max="15625" width="18.5703125" style="1" customWidth="1"/>
    <col min="15626" max="15626" width="5" style="1" customWidth="1"/>
    <col min="15627" max="15627" width="0.85546875" style="1" customWidth="1"/>
    <col min="15628" max="15628" width="1.42578125" style="1" customWidth="1"/>
    <col min="15629" max="15872" width="9.140625" style="1"/>
    <col min="15873" max="15873" width="2.28515625" style="1" customWidth="1"/>
    <col min="15874" max="15874" width="0" style="1" hidden="1" customWidth="1"/>
    <col min="15875" max="15875" width="11.7109375" style="1" customWidth="1"/>
    <col min="15876" max="15876" width="6.5703125" style="1" customWidth="1"/>
    <col min="15877" max="15877" width="9.28515625" style="1" customWidth="1"/>
    <col min="15878" max="15878" width="7.42578125" style="1" customWidth="1"/>
    <col min="15879" max="15879" width="11.140625" style="1" customWidth="1"/>
    <col min="15880" max="15880" width="14.85546875" style="1" customWidth="1"/>
    <col min="15881" max="15881" width="18.5703125" style="1" customWidth="1"/>
    <col min="15882" max="15882" width="5" style="1" customWidth="1"/>
    <col min="15883" max="15883" width="0.85546875" style="1" customWidth="1"/>
    <col min="15884" max="15884" width="1.42578125" style="1" customWidth="1"/>
    <col min="15885" max="16128" width="9.140625" style="1"/>
    <col min="16129" max="16129" width="2.28515625" style="1" customWidth="1"/>
    <col min="16130" max="16130" width="0" style="1" hidden="1" customWidth="1"/>
    <col min="16131" max="16131" width="11.7109375" style="1" customWidth="1"/>
    <col min="16132" max="16132" width="6.5703125" style="1" customWidth="1"/>
    <col min="16133" max="16133" width="9.28515625" style="1" customWidth="1"/>
    <col min="16134" max="16134" width="7.42578125" style="1" customWidth="1"/>
    <col min="16135" max="16135" width="11.140625" style="1" customWidth="1"/>
    <col min="16136" max="16136" width="14.85546875" style="1" customWidth="1"/>
    <col min="16137" max="16137" width="18.5703125" style="1" customWidth="1"/>
    <col min="16138" max="16138" width="5" style="1" customWidth="1"/>
    <col min="16139" max="16139" width="0.85546875" style="1" customWidth="1"/>
    <col min="16140" max="16140" width="1.42578125" style="1" customWidth="1"/>
    <col min="16141" max="16384" width="9.140625" style="1"/>
  </cols>
  <sheetData>
    <row r="1" spans="2:10" ht="12" customHeight="1" x14ac:dyDescent="0.25"/>
    <row r="2" spans="2:10" ht="74.099999999999994" customHeight="1" x14ac:dyDescent="0.25"/>
    <row r="3" spans="2:10" ht="52.9" customHeight="1" x14ac:dyDescent="0.25">
      <c r="D3" s="273"/>
      <c r="E3" s="273"/>
      <c r="F3" s="273"/>
    </row>
    <row r="4" spans="2:10" ht="8.1" customHeight="1" x14ac:dyDescent="0.25"/>
    <row r="5" spans="2:10" ht="12.4" customHeight="1" x14ac:dyDescent="0.25">
      <c r="C5" s="16"/>
      <c r="D5" s="17"/>
      <c r="E5" s="17"/>
      <c r="F5" s="3"/>
      <c r="G5" s="3"/>
      <c r="H5" s="3"/>
      <c r="I5" s="4"/>
    </row>
    <row r="6" spans="2:10" ht="17.100000000000001" customHeight="1" x14ac:dyDescent="0.25">
      <c r="C6" s="274" t="s">
        <v>330</v>
      </c>
      <c r="D6" s="275"/>
      <c r="E6" s="275"/>
      <c r="I6" s="5"/>
    </row>
    <row r="7" spans="2:10" ht="5.0999999999999996" customHeight="1" x14ac:dyDescent="0.3">
      <c r="C7" s="24"/>
      <c r="D7" s="25"/>
      <c r="E7" s="25"/>
      <c r="I7" s="5"/>
    </row>
    <row r="8" spans="2:10" ht="17.100000000000001" customHeight="1" x14ac:dyDescent="0.25">
      <c r="C8" s="274" t="s">
        <v>331</v>
      </c>
      <c r="D8" s="275"/>
      <c r="E8" s="275"/>
      <c r="I8" s="5"/>
    </row>
    <row r="9" spans="2:10" ht="3.95" customHeight="1" x14ac:dyDescent="0.3">
      <c r="C9" s="24"/>
      <c r="D9" s="25"/>
      <c r="E9" s="25"/>
      <c r="I9" s="5"/>
    </row>
    <row r="10" spans="2:10" ht="17.100000000000001" customHeight="1" x14ac:dyDescent="0.25">
      <c r="C10" s="274" t="s">
        <v>404</v>
      </c>
      <c r="D10" s="275"/>
      <c r="E10" s="275"/>
      <c r="I10" s="5"/>
    </row>
    <row r="11" spans="2:10" ht="4.5" customHeight="1" x14ac:dyDescent="0.25">
      <c r="C11" s="6"/>
      <c r="D11" s="7"/>
      <c r="E11" s="7"/>
      <c r="F11" s="7"/>
      <c r="G11" s="7"/>
      <c r="H11" s="7"/>
      <c r="I11" s="8"/>
    </row>
    <row r="12" spans="2:10" ht="15.2" customHeight="1" x14ac:dyDescent="0.25"/>
    <row r="13" spans="2:10" ht="45.6" customHeight="1" x14ac:dyDescent="0.25">
      <c r="B13" s="276" t="s">
        <v>593</v>
      </c>
      <c r="C13" s="273"/>
      <c r="D13" s="273"/>
      <c r="E13" s="273"/>
      <c r="F13" s="273"/>
      <c r="G13" s="273"/>
      <c r="H13" s="273"/>
      <c r="I13" s="273"/>
      <c r="J13" s="273"/>
    </row>
    <row r="14" spans="2:10" ht="12.75" customHeight="1" x14ac:dyDescent="0.25">
      <c r="B14" s="277" t="s">
        <v>0</v>
      </c>
      <c r="C14" s="270"/>
      <c r="D14" s="277" t="s">
        <v>1</v>
      </c>
      <c r="E14" s="270"/>
      <c r="F14" s="277" t="s">
        <v>2</v>
      </c>
      <c r="G14" s="270"/>
      <c r="H14" s="9" t="s">
        <v>3</v>
      </c>
      <c r="I14" s="277" t="s">
        <v>4</v>
      </c>
      <c r="J14" s="270"/>
    </row>
    <row r="15" spans="2:10" ht="12.75" customHeight="1" x14ac:dyDescent="0.25">
      <c r="B15" s="269">
        <v>1</v>
      </c>
      <c r="C15" s="270"/>
      <c r="D15" s="269" t="s">
        <v>5</v>
      </c>
      <c r="E15" s="270"/>
      <c r="F15" s="271">
        <v>165657.82999999999</v>
      </c>
      <c r="G15" s="270"/>
      <c r="H15" s="10" t="s">
        <v>6</v>
      </c>
      <c r="I15" s="269" t="s">
        <v>174</v>
      </c>
      <c r="J15" s="270"/>
    </row>
    <row r="16" spans="2:10" ht="12.75" customHeight="1" x14ac:dyDescent="0.25">
      <c r="B16" s="269">
        <v>2</v>
      </c>
      <c r="C16" s="270"/>
      <c r="D16" s="269" t="s">
        <v>7</v>
      </c>
      <c r="E16" s="270"/>
      <c r="F16" s="271">
        <v>163560.84</v>
      </c>
      <c r="G16" s="270"/>
      <c r="H16" s="10" t="s">
        <v>8</v>
      </c>
      <c r="I16" s="269" t="s">
        <v>174</v>
      </c>
      <c r="J16" s="270"/>
    </row>
    <row r="17" spans="2:10" ht="12.75" customHeight="1" x14ac:dyDescent="0.25">
      <c r="B17" s="269">
        <v>3</v>
      </c>
      <c r="C17" s="270"/>
      <c r="D17" s="269" t="s">
        <v>9</v>
      </c>
      <c r="E17" s="270"/>
      <c r="F17" s="271">
        <v>159200.42000000001</v>
      </c>
      <c r="G17" s="270"/>
      <c r="H17" s="10" t="s">
        <v>10</v>
      </c>
      <c r="I17" s="269" t="s">
        <v>174</v>
      </c>
      <c r="J17" s="270"/>
    </row>
    <row r="18" spans="2:10" x14ac:dyDescent="0.25">
      <c r="B18" s="277"/>
      <c r="C18" s="270"/>
      <c r="D18" s="277" t="s">
        <v>436</v>
      </c>
      <c r="E18" s="270"/>
      <c r="F18" s="278">
        <v>488419.09</v>
      </c>
      <c r="G18" s="270"/>
      <c r="H18" s="9"/>
      <c r="I18" s="277"/>
      <c r="J18" s="270"/>
    </row>
    <row r="19" spans="2:10" ht="45.6" customHeight="1" x14ac:dyDescent="0.25">
      <c r="B19" s="276" t="s">
        <v>15</v>
      </c>
      <c r="C19" s="273"/>
      <c r="D19" s="273"/>
      <c r="E19" s="273"/>
      <c r="F19" s="273"/>
      <c r="G19" s="273"/>
      <c r="H19" s="273"/>
      <c r="I19" s="273"/>
      <c r="J19" s="273"/>
    </row>
    <row r="20" spans="2:10" ht="12.75" customHeight="1" x14ac:dyDescent="0.25">
      <c r="B20" s="277" t="s">
        <v>0</v>
      </c>
      <c r="C20" s="270"/>
      <c r="D20" s="277" t="s">
        <v>1</v>
      </c>
      <c r="E20" s="270"/>
      <c r="F20" s="277" t="s">
        <v>2</v>
      </c>
      <c r="G20" s="270"/>
      <c r="H20" s="9" t="s">
        <v>3</v>
      </c>
      <c r="I20" s="277" t="s">
        <v>4</v>
      </c>
      <c r="J20" s="270"/>
    </row>
    <row r="21" spans="2:10" ht="12.75" customHeight="1" x14ac:dyDescent="0.25">
      <c r="B21" s="269">
        <v>1</v>
      </c>
      <c r="C21" s="270"/>
      <c r="D21" s="272" t="s">
        <v>310</v>
      </c>
      <c r="E21" s="270"/>
      <c r="F21" s="271">
        <v>2033.13</v>
      </c>
      <c r="G21" s="270"/>
      <c r="H21" s="10" t="s">
        <v>16</v>
      </c>
      <c r="I21" s="269" t="s">
        <v>17</v>
      </c>
      <c r="J21" s="270"/>
    </row>
    <row r="22" spans="2:10" ht="12.75" customHeight="1" x14ac:dyDescent="0.25">
      <c r="B22" s="269">
        <v>2</v>
      </c>
      <c r="C22" s="270"/>
      <c r="D22" s="269" t="s">
        <v>20</v>
      </c>
      <c r="E22" s="270"/>
      <c r="F22" s="271">
        <v>-294.04000000000002</v>
      </c>
      <c r="G22" s="270"/>
      <c r="H22" s="10" t="s">
        <v>21</v>
      </c>
      <c r="I22" s="269" t="s">
        <v>20</v>
      </c>
      <c r="J22" s="270"/>
    </row>
    <row r="23" spans="2:10" x14ac:dyDescent="0.25">
      <c r="B23" s="277"/>
      <c r="C23" s="270"/>
      <c r="D23" s="277" t="s">
        <v>436</v>
      </c>
      <c r="E23" s="270"/>
      <c r="F23" s="278">
        <v>1739.09</v>
      </c>
      <c r="G23" s="270"/>
      <c r="H23" s="9"/>
      <c r="I23" s="277"/>
      <c r="J23" s="270"/>
    </row>
    <row r="24" spans="2:10" ht="45.6" customHeight="1" x14ac:dyDescent="0.25">
      <c r="B24" s="276" t="s">
        <v>22</v>
      </c>
      <c r="C24" s="273"/>
      <c r="D24" s="273"/>
      <c r="E24" s="273"/>
      <c r="F24" s="273"/>
      <c r="G24" s="273"/>
      <c r="H24" s="273"/>
      <c r="I24" s="273"/>
      <c r="J24" s="273"/>
    </row>
    <row r="25" spans="2:10" ht="12.75" customHeight="1" x14ac:dyDescent="0.25">
      <c r="B25" s="277" t="s">
        <v>0</v>
      </c>
      <c r="C25" s="270"/>
      <c r="D25" s="277" t="s">
        <v>1</v>
      </c>
      <c r="E25" s="270"/>
      <c r="F25" s="277" t="s">
        <v>2</v>
      </c>
      <c r="G25" s="270"/>
      <c r="H25" s="9" t="s">
        <v>3</v>
      </c>
      <c r="I25" s="277" t="s">
        <v>4</v>
      </c>
      <c r="J25" s="270"/>
    </row>
    <row r="26" spans="2:10" ht="12.75" customHeight="1" x14ac:dyDescent="0.25">
      <c r="B26" s="269">
        <v>1</v>
      </c>
      <c r="C26" s="270"/>
      <c r="D26" s="272" t="s">
        <v>336</v>
      </c>
      <c r="E26" s="270"/>
      <c r="F26" s="271">
        <v>188.1</v>
      </c>
      <c r="G26" s="270"/>
      <c r="H26" s="10" t="s">
        <v>25</v>
      </c>
      <c r="I26" s="269" t="s">
        <v>175</v>
      </c>
      <c r="J26" s="270"/>
    </row>
    <row r="27" spans="2:10" ht="12.75" customHeight="1" x14ac:dyDescent="0.25">
      <c r="B27" s="269">
        <v>2</v>
      </c>
      <c r="C27" s="270"/>
      <c r="D27" s="272" t="s">
        <v>405</v>
      </c>
      <c r="E27" s="270"/>
      <c r="F27" s="271">
        <v>313.5</v>
      </c>
      <c r="G27" s="270"/>
      <c r="H27" s="10" t="s">
        <v>25</v>
      </c>
      <c r="I27" s="269" t="s">
        <v>176</v>
      </c>
      <c r="J27" s="270"/>
    </row>
    <row r="28" spans="2:10" ht="12.75" customHeight="1" x14ac:dyDescent="0.25">
      <c r="B28" s="269">
        <v>3</v>
      </c>
      <c r="C28" s="270"/>
      <c r="D28" s="272" t="s">
        <v>337</v>
      </c>
      <c r="E28" s="270"/>
      <c r="F28" s="271">
        <v>379.04</v>
      </c>
      <c r="G28" s="270"/>
      <c r="H28" s="10" t="s">
        <v>98</v>
      </c>
      <c r="I28" s="269" t="s">
        <v>177</v>
      </c>
      <c r="J28" s="270"/>
    </row>
    <row r="29" spans="2:10" ht="12.75" customHeight="1" x14ac:dyDescent="0.25">
      <c r="B29" s="269">
        <v>4</v>
      </c>
      <c r="C29" s="270"/>
      <c r="D29" s="272" t="s">
        <v>336</v>
      </c>
      <c r="E29" s="270"/>
      <c r="F29" s="271">
        <v>117.04</v>
      </c>
      <c r="G29" s="270"/>
      <c r="H29" s="10" t="s">
        <v>25</v>
      </c>
      <c r="I29" s="269" t="s">
        <v>178</v>
      </c>
      <c r="J29" s="270"/>
    </row>
    <row r="30" spans="2:10" ht="12.75" customHeight="1" x14ac:dyDescent="0.25">
      <c r="B30" s="269">
        <v>5</v>
      </c>
      <c r="C30" s="270"/>
      <c r="D30" s="272" t="s">
        <v>336</v>
      </c>
      <c r="E30" s="270"/>
      <c r="F30" s="271">
        <v>117.04</v>
      </c>
      <c r="G30" s="270"/>
      <c r="H30" s="10" t="s">
        <v>25</v>
      </c>
      <c r="I30" s="269" t="s">
        <v>179</v>
      </c>
      <c r="J30" s="270"/>
    </row>
    <row r="31" spans="2:10" ht="12.75" customHeight="1" x14ac:dyDescent="0.25">
      <c r="B31" s="269">
        <v>6</v>
      </c>
      <c r="C31" s="270"/>
      <c r="D31" s="272" t="s">
        <v>337</v>
      </c>
      <c r="E31" s="270"/>
      <c r="F31" s="271">
        <v>379.04</v>
      </c>
      <c r="G31" s="270"/>
      <c r="H31" s="10" t="s">
        <v>98</v>
      </c>
      <c r="I31" s="269" t="s">
        <v>180</v>
      </c>
      <c r="J31" s="270"/>
    </row>
    <row r="32" spans="2:10" ht="12.75" customHeight="1" x14ac:dyDescent="0.25">
      <c r="B32" s="269">
        <v>7</v>
      </c>
      <c r="C32" s="270"/>
      <c r="D32" s="272" t="s">
        <v>350</v>
      </c>
      <c r="E32" s="270"/>
      <c r="F32" s="271">
        <v>645.12</v>
      </c>
      <c r="G32" s="270"/>
      <c r="H32" s="10" t="s">
        <v>25</v>
      </c>
      <c r="I32" s="269" t="s">
        <v>181</v>
      </c>
      <c r="J32" s="270"/>
    </row>
    <row r="33" spans="2:10" ht="12.75" customHeight="1" x14ac:dyDescent="0.25">
      <c r="B33" s="269">
        <v>8</v>
      </c>
      <c r="C33" s="270"/>
      <c r="D33" s="272" t="s">
        <v>336</v>
      </c>
      <c r="E33" s="270"/>
      <c r="F33" s="271">
        <v>125.4</v>
      </c>
      <c r="G33" s="270"/>
      <c r="H33" s="10" t="s">
        <v>23</v>
      </c>
      <c r="I33" s="269" t="s">
        <v>182</v>
      </c>
      <c r="J33" s="270"/>
    </row>
    <row r="34" spans="2:10" ht="12.75" customHeight="1" x14ac:dyDescent="0.25">
      <c r="B34" s="269">
        <v>9</v>
      </c>
      <c r="C34" s="270"/>
      <c r="D34" s="272" t="s">
        <v>336</v>
      </c>
      <c r="E34" s="270"/>
      <c r="F34" s="271">
        <v>125.4</v>
      </c>
      <c r="G34" s="270"/>
      <c r="H34" s="10" t="s">
        <v>23</v>
      </c>
      <c r="I34" s="269" t="s">
        <v>183</v>
      </c>
      <c r="J34" s="270"/>
    </row>
    <row r="35" spans="2:10" ht="12.75" customHeight="1" x14ac:dyDescent="0.25">
      <c r="B35" s="269">
        <v>10</v>
      </c>
      <c r="C35" s="270"/>
      <c r="D35" s="272" t="s">
        <v>336</v>
      </c>
      <c r="E35" s="270"/>
      <c r="F35" s="271">
        <v>125.4</v>
      </c>
      <c r="G35" s="270"/>
      <c r="H35" s="10" t="s">
        <v>23</v>
      </c>
      <c r="I35" s="269" t="s">
        <v>184</v>
      </c>
      <c r="J35" s="270"/>
    </row>
    <row r="36" spans="2:10" ht="12.75" customHeight="1" x14ac:dyDescent="0.25">
      <c r="B36" s="269">
        <v>11</v>
      </c>
      <c r="C36" s="270"/>
      <c r="D36" s="272" t="s">
        <v>352</v>
      </c>
      <c r="E36" s="270"/>
      <c r="F36" s="271">
        <v>225.72</v>
      </c>
      <c r="G36" s="270"/>
      <c r="H36" s="10" t="s">
        <v>39</v>
      </c>
      <c r="I36" s="269" t="s">
        <v>185</v>
      </c>
      <c r="J36" s="270"/>
    </row>
    <row r="37" spans="2:10" ht="12.75" customHeight="1" x14ac:dyDescent="0.25">
      <c r="B37" s="269">
        <v>12</v>
      </c>
      <c r="C37" s="270"/>
      <c r="D37" s="272" t="s">
        <v>336</v>
      </c>
      <c r="E37" s="270"/>
      <c r="F37" s="271">
        <v>117.04</v>
      </c>
      <c r="G37" s="270"/>
      <c r="H37" s="10" t="s">
        <v>39</v>
      </c>
      <c r="I37" s="269" t="s">
        <v>186</v>
      </c>
      <c r="J37" s="270"/>
    </row>
    <row r="38" spans="2:10" ht="12.75" customHeight="1" x14ac:dyDescent="0.25">
      <c r="B38" s="269">
        <v>13</v>
      </c>
      <c r="C38" s="270"/>
      <c r="D38" s="272" t="s">
        <v>338</v>
      </c>
      <c r="E38" s="270"/>
      <c r="F38" s="271">
        <v>229.5</v>
      </c>
      <c r="G38" s="270"/>
      <c r="H38" s="10" t="s">
        <v>51</v>
      </c>
      <c r="I38" s="269" t="s">
        <v>187</v>
      </c>
      <c r="J38" s="270"/>
    </row>
    <row r="39" spans="2:10" ht="12.75" customHeight="1" x14ac:dyDescent="0.25">
      <c r="B39" s="269">
        <v>14</v>
      </c>
      <c r="C39" s="270"/>
      <c r="D39" s="272" t="s">
        <v>336</v>
      </c>
      <c r="E39" s="270"/>
      <c r="F39" s="271">
        <v>60</v>
      </c>
      <c r="G39" s="270"/>
      <c r="H39" s="10" t="s">
        <v>23</v>
      </c>
      <c r="I39" s="269" t="s">
        <v>188</v>
      </c>
      <c r="J39" s="270"/>
    </row>
    <row r="40" spans="2:10" ht="12.75" customHeight="1" x14ac:dyDescent="0.25">
      <c r="B40" s="269">
        <v>15</v>
      </c>
      <c r="C40" s="270"/>
      <c r="D40" s="272" t="s">
        <v>342</v>
      </c>
      <c r="E40" s="270"/>
      <c r="F40" s="271">
        <v>306.24</v>
      </c>
      <c r="G40" s="270"/>
      <c r="H40" s="10" t="s">
        <v>58</v>
      </c>
      <c r="I40" s="269" t="s">
        <v>189</v>
      </c>
      <c r="J40" s="270"/>
    </row>
    <row r="41" spans="2:10" ht="12.75" customHeight="1" x14ac:dyDescent="0.25">
      <c r="B41" s="269">
        <v>16</v>
      </c>
      <c r="C41" s="270"/>
      <c r="D41" s="272" t="s">
        <v>336</v>
      </c>
      <c r="E41" s="270"/>
      <c r="F41" s="271">
        <v>30</v>
      </c>
      <c r="G41" s="270"/>
      <c r="H41" s="10" t="s">
        <v>62</v>
      </c>
      <c r="I41" s="269" t="s">
        <v>180</v>
      </c>
      <c r="J41" s="270"/>
    </row>
    <row r="42" spans="2:10" ht="12.75" customHeight="1" x14ac:dyDescent="0.25">
      <c r="B42" s="269">
        <v>17</v>
      </c>
      <c r="C42" s="270"/>
      <c r="D42" s="272" t="s">
        <v>336</v>
      </c>
      <c r="E42" s="270"/>
      <c r="F42" s="271">
        <v>30</v>
      </c>
      <c r="G42" s="270"/>
      <c r="H42" s="10" t="s">
        <v>62</v>
      </c>
      <c r="I42" s="269" t="s">
        <v>190</v>
      </c>
      <c r="J42" s="270"/>
    </row>
    <row r="43" spans="2:10" ht="12.75" customHeight="1" x14ac:dyDescent="0.25">
      <c r="B43" s="269">
        <v>18</v>
      </c>
      <c r="C43" s="270"/>
      <c r="D43" s="272" t="s">
        <v>345</v>
      </c>
      <c r="E43" s="270"/>
      <c r="F43" s="271">
        <v>244.2</v>
      </c>
      <c r="G43" s="270"/>
      <c r="H43" s="10" t="s">
        <v>67</v>
      </c>
      <c r="I43" s="269" t="s">
        <v>191</v>
      </c>
      <c r="J43" s="270"/>
    </row>
    <row r="44" spans="2:10" ht="12.75" customHeight="1" x14ac:dyDescent="0.25">
      <c r="B44" s="269">
        <v>19</v>
      </c>
      <c r="C44" s="270"/>
      <c r="D44" s="272" t="s">
        <v>406</v>
      </c>
      <c r="E44" s="270"/>
      <c r="F44" s="271">
        <v>69</v>
      </c>
      <c r="G44" s="270"/>
      <c r="H44" s="10" t="s">
        <v>67</v>
      </c>
      <c r="I44" s="269" t="s">
        <v>192</v>
      </c>
      <c r="J44" s="270"/>
    </row>
    <row r="45" spans="2:10" ht="12.75" customHeight="1" x14ac:dyDescent="0.25">
      <c r="B45" s="269">
        <v>20</v>
      </c>
      <c r="C45" s="270"/>
      <c r="D45" s="272" t="s">
        <v>336</v>
      </c>
      <c r="E45" s="270"/>
      <c r="F45" s="271">
        <v>151.4</v>
      </c>
      <c r="G45" s="270"/>
      <c r="H45" s="10" t="s">
        <v>67</v>
      </c>
      <c r="I45" s="269" t="s">
        <v>193</v>
      </c>
      <c r="J45" s="270"/>
    </row>
    <row r="46" spans="2:10" ht="12.75" customHeight="1" x14ac:dyDescent="0.25">
      <c r="B46" s="269">
        <v>21</v>
      </c>
      <c r="C46" s="270"/>
      <c r="D46" s="272" t="s">
        <v>336</v>
      </c>
      <c r="E46" s="270"/>
      <c r="F46" s="271">
        <v>151.4</v>
      </c>
      <c r="G46" s="270"/>
      <c r="H46" s="10" t="s">
        <v>67</v>
      </c>
      <c r="I46" s="269" t="s">
        <v>176</v>
      </c>
      <c r="J46" s="270"/>
    </row>
    <row r="47" spans="2:10" ht="12.75" customHeight="1" x14ac:dyDescent="0.25">
      <c r="B47" s="269">
        <v>22</v>
      </c>
      <c r="C47" s="270"/>
      <c r="D47" s="272" t="s">
        <v>336</v>
      </c>
      <c r="E47" s="270"/>
      <c r="F47" s="271">
        <v>104</v>
      </c>
      <c r="G47" s="270"/>
      <c r="H47" s="10" t="s">
        <v>76</v>
      </c>
      <c r="I47" s="269" t="s">
        <v>178</v>
      </c>
      <c r="J47" s="270"/>
    </row>
    <row r="48" spans="2:10" ht="12.75" customHeight="1" x14ac:dyDescent="0.25">
      <c r="B48" s="269">
        <v>23</v>
      </c>
      <c r="C48" s="270"/>
      <c r="D48" s="272" t="s">
        <v>405</v>
      </c>
      <c r="E48" s="270"/>
      <c r="F48" s="271">
        <v>26</v>
      </c>
      <c r="G48" s="270"/>
      <c r="H48" s="10" t="s">
        <v>76</v>
      </c>
      <c r="I48" s="269" t="s">
        <v>194</v>
      </c>
      <c r="J48" s="270"/>
    </row>
    <row r="49" spans="2:10" ht="12.75" customHeight="1" x14ac:dyDescent="0.25">
      <c r="B49" s="269">
        <v>24</v>
      </c>
      <c r="C49" s="270"/>
      <c r="D49" s="272" t="s">
        <v>336</v>
      </c>
      <c r="E49" s="270"/>
      <c r="F49" s="271">
        <v>104</v>
      </c>
      <c r="G49" s="270"/>
      <c r="H49" s="10" t="s">
        <v>67</v>
      </c>
      <c r="I49" s="269" t="s">
        <v>186</v>
      </c>
      <c r="J49" s="270"/>
    </row>
    <row r="50" spans="2:10" ht="12.75" customHeight="1" x14ac:dyDescent="0.25">
      <c r="B50" s="269">
        <v>25</v>
      </c>
      <c r="C50" s="270"/>
      <c r="D50" s="272" t="s">
        <v>336</v>
      </c>
      <c r="E50" s="270"/>
      <c r="F50" s="271">
        <v>104</v>
      </c>
      <c r="G50" s="270"/>
      <c r="H50" s="10" t="s">
        <v>100</v>
      </c>
      <c r="I50" s="269" t="s">
        <v>179</v>
      </c>
      <c r="J50" s="270"/>
    </row>
    <row r="51" spans="2:10" ht="12.75" customHeight="1" x14ac:dyDescent="0.25">
      <c r="B51" s="269">
        <v>26</v>
      </c>
      <c r="C51" s="270"/>
      <c r="D51" s="272" t="s">
        <v>345</v>
      </c>
      <c r="E51" s="270"/>
      <c r="F51" s="271">
        <v>244.2</v>
      </c>
      <c r="G51" s="270"/>
      <c r="H51" s="10" t="s">
        <v>195</v>
      </c>
      <c r="I51" s="269" t="s">
        <v>185</v>
      </c>
      <c r="J51" s="270"/>
    </row>
    <row r="52" spans="2:10" ht="12.75" customHeight="1" x14ac:dyDescent="0.25">
      <c r="B52" s="269">
        <v>27</v>
      </c>
      <c r="C52" s="270"/>
      <c r="D52" s="272" t="s">
        <v>405</v>
      </c>
      <c r="E52" s="270"/>
      <c r="F52" s="271">
        <v>52</v>
      </c>
      <c r="G52" s="270"/>
      <c r="H52" s="10" t="s">
        <v>82</v>
      </c>
      <c r="I52" s="269" t="s">
        <v>196</v>
      </c>
      <c r="J52" s="270"/>
    </row>
    <row r="53" spans="2:10" ht="12.75" customHeight="1" x14ac:dyDescent="0.25">
      <c r="B53" s="269">
        <v>28</v>
      </c>
      <c r="C53" s="270"/>
      <c r="D53" s="272" t="s">
        <v>405</v>
      </c>
      <c r="E53" s="270"/>
      <c r="F53" s="271">
        <v>78</v>
      </c>
      <c r="G53" s="270"/>
      <c r="H53" s="10" t="s">
        <v>82</v>
      </c>
      <c r="I53" s="269" t="s">
        <v>186</v>
      </c>
      <c r="J53" s="270"/>
    </row>
    <row r="54" spans="2:10" ht="12.75" customHeight="1" x14ac:dyDescent="0.25">
      <c r="B54" s="269">
        <v>29</v>
      </c>
      <c r="C54" s="270"/>
      <c r="D54" s="272" t="s">
        <v>336</v>
      </c>
      <c r="E54" s="270"/>
      <c r="F54" s="271">
        <v>56</v>
      </c>
      <c r="G54" s="270"/>
      <c r="H54" s="10" t="s">
        <v>82</v>
      </c>
      <c r="I54" s="269" t="s">
        <v>182</v>
      </c>
      <c r="J54" s="270"/>
    </row>
    <row r="55" spans="2:10" ht="12.75" customHeight="1" x14ac:dyDescent="0.25">
      <c r="B55" s="269">
        <v>30</v>
      </c>
      <c r="C55" s="270"/>
      <c r="D55" s="272" t="s">
        <v>407</v>
      </c>
      <c r="E55" s="270"/>
      <c r="F55" s="271">
        <v>69</v>
      </c>
      <c r="G55" s="270"/>
      <c r="H55" s="10" t="s">
        <v>105</v>
      </c>
      <c r="I55" s="269" t="s">
        <v>197</v>
      </c>
      <c r="J55" s="270"/>
    </row>
    <row r="56" spans="2:10" ht="12.75" customHeight="1" x14ac:dyDescent="0.25">
      <c r="B56" s="269">
        <v>31</v>
      </c>
      <c r="C56" s="270"/>
      <c r="D56" s="272" t="s">
        <v>408</v>
      </c>
      <c r="E56" s="270"/>
      <c r="F56" s="271">
        <v>117.04</v>
      </c>
      <c r="G56" s="270"/>
      <c r="H56" s="10" t="s">
        <v>23</v>
      </c>
      <c r="I56" s="269" t="s">
        <v>198</v>
      </c>
      <c r="J56" s="270"/>
    </row>
    <row r="57" spans="2:10" ht="12.75" customHeight="1" x14ac:dyDescent="0.25">
      <c r="B57" s="269">
        <v>32</v>
      </c>
      <c r="C57" s="270"/>
      <c r="D57" s="272" t="s">
        <v>409</v>
      </c>
      <c r="E57" s="270"/>
      <c r="F57" s="271">
        <v>320</v>
      </c>
      <c r="G57" s="270"/>
      <c r="H57" s="10" t="s">
        <v>145</v>
      </c>
      <c r="I57" s="269" t="s">
        <v>181</v>
      </c>
      <c r="J57" s="270"/>
    </row>
    <row r="58" spans="2:10" ht="12.75" customHeight="1" x14ac:dyDescent="0.25">
      <c r="B58" s="269">
        <v>33</v>
      </c>
      <c r="C58" s="270"/>
      <c r="D58" s="272" t="s">
        <v>336</v>
      </c>
      <c r="E58" s="270"/>
      <c r="F58" s="271">
        <v>117.04</v>
      </c>
      <c r="G58" s="270"/>
      <c r="H58" s="10" t="s">
        <v>39</v>
      </c>
      <c r="I58" s="269" t="s">
        <v>199</v>
      </c>
      <c r="J58" s="270"/>
    </row>
    <row r="59" spans="2:10" ht="12.75" customHeight="1" x14ac:dyDescent="0.25">
      <c r="B59" s="269">
        <v>34</v>
      </c>
      <c r="C59" s="270"/>
      <c r="D59" s="272" t="s">
        <v>405</v>
      </c>
      <c r="E59" s="270"/>
      <c r="F59" s="271">
        <v>52</v>
      </c>
      <c r="G59" s="270"/>
      <c r="H59" s="10" t="s">
        <v>142</v>
      </c>
      <c r="I59" s="269" t="s">
        <v>200</v>
      </c>
      <c r="J59" s="270"/>
    </row>
    <row r="60" spans="2:10" ht="12.75" customHeight="1" x14ac:dyDescent="0.25">
      <c r="B60" s="269">
        <v>35</v>
      </c>
      <c r="C60" s="270"/>
      <c r="D60" s="272" t="s">
        <v>405</v>
      </c>
      <c r="E60" s="270"/>
      <c r="F60" s="271">
        <v>26</v>
      </c>
      <c r="G60" s="270"/>
      <c r="H60" s="10" t="s">
        <v>148</v>
      </c>
      <c r="I60" s="269" t="s">
        <v>194</v>
      </c>
      <c r="J60" s="270"/>
    </row>
    <row r="61" spans="2:10" ht="12.75" customHeight="1" x14ac:dyDescent="0.25">
      <c r="B61" s="269">
        <v>36</v>
      </c>
      <c r="C61" s="270"/>
      <c r="D61" s="272" t="s">
        <v>405</v>
      </c>
      <c r="E61" s="270"/>
      <c r="F61" s="271">
        <v>78</v>
      </c>
      <c r="G61" s="270"/>
      <c r="H61" s="10" t="s">
        <v>21</v>
      </c>
      <c r="I61" s="269" t="s">
        <v>191</v>
      </c>
      <c r="J61" s="270"/>
    </row>
    <row r="62" spans="2:10" ht="12.75" customHeight="1" x14ac:dyDescent="0.25">
      <c r="B62" s="269">
        <v>37</v>
      </c>
      <c r="C62" s="270"/>
      <c r="D62" s="272" t="s">
        <v>405</v>
      </c>
      <c r="E62" s="270"/>
      <c r="F62" s="271">
        <v>78</v>
      </c>
      <c r="G62" s="270"/>
      <c r="H62" s="10" t="s">
        <v>21</v>
      </c>
      <c r="I62" s="269" t="s">
        <v>201</v>
      </c>
      <c r="J62" s="270"/>
    </row>
    <row r="63" spans="2:10" ht="12.75" customHeight="1" x14ac:dyDescent="0.25">
      <c r="B63" s="269">
        <v>38</v>
      </c>
      <c r="C63" s="270"/>
      <c r="D63" s="272" t="s">
        <v>405</v>
      </c>
      <c r="E63" s="270"/>
      <c r="F63" s="271">
        <v>78</v>
      </c>
      <c r="G63" s="270"/>
      <c r="H63" s="10" t="s">
        <v>150</v>
      </c>
      <c r="I63" s="269" t="s">
        <v>182</v>
      </c>
      <c r="J63" s="270"/>
    </row>
    <row r="64" spans="2:10" ht="12.75" customHeight="1" x14ac:dyDescent="0.25">
      <c r="B64" s="269">
        <v>39</v>
      </c>
      <c r="C64" s="270"/>
      <c r="D64" s="272" t="s">
        <v>411</v>
      </c>
      <c r="E64" s="270"/>
      <c r="F64" s="271">
        <v>645.12</v>
      </c>
      <c r="G64" s="270"/>
      <c r="H64" s="10" t="s">
        <v>92</v>
      </c>
      <c r="I64" s="269" t="s">
        <v>202</v>
      </c>
      <c r="J64" s="270"/>
    </row>
    <row r="65" spans="2:10" ht="12.75" customHeight="1" x14ac:dyDescent="0.25">
      <c r="B65" s="269">
        <v>40</v>
      </c>
      <c r="C65" s="270"/>
      <c r="D65" s="272" t="s">
        <v>337</v>
      </c>
      <c r="E65" s="270"/>
      <c r="F65" s="271">
        <v>663.32</v>
      </c>
      <c r="G65" s="270"/>
      <c r="H65" s="10" t="s">
        <v>92</v>
      </c>
      <c r="I65" s="269" t="s">
        <v>185</v>
      </c>
      <c r="J65" s="270"/>
    </row>
    <row r="66" spans="2:10" ht="12.75" customHeight="1" x14ac:dyDescent="0.25">
      <c r="B66" s="269">
        <v>41</v>
      </c>
      <c r="C66" s="270"/>
      <c r="D66" s="272" t="s">
        <v>336</v>
      </c>
      <c r="E66" s="270"/>
      <c r="F66" s="271">
        <v>117.04</v>
      </c>
      <c r="G66" s="270"/>
      <c r="H66" s="10" t="s">
        <v>92</v>
      </c>
      <c r="I66" s="269" t="s">
        <v>194</v>
      </c>
      <c r="J66" s="270"/>
    </row>
    <row r="67" spans="2:10" ht="12.75" customHeight="1" x14ac:dyDescent="0.25">
      <c r="B67" s="269">
        <v>42</v>
      </c>
      <c r="C67" s="270"/>
      <c r="D67" s="272" t="s">
        <v>405</v>
      </c>
      <c r="E67" s="270"/>
      <c r="F67" s="271">
        <v>78</v>
      </c>
      <c r="G67" s="270"/>
      <c r="H67" s="10" t="s">
        <v>93</v>
      </c>
      <c r="I67" s="269" t="s">
        <v>203</v>
      </c>
      <c r="J67" s="270"/>
    </row>
    <row r="68" spans="2:10" ht="12.75" customHeight="1" x14ac:dyDescent="0.25">
      <c r="B68" s="269">
        <v>43</v>
      </c>
      <c r="C68" s="270"/>
      <c r="D68" s="272" t="s">
        <v>336</v>
      </c>
      <c r="E68" s="270"/>
      <c r="F68" s="271">
        <v>26</v>
      </c>
      <c r="G68" s="270"/>
      <c r="H68" s="10" t="s">
        <v>112</v>
      </c>
      <c r="I68" s="269" t="s">
        <v>196</v>
      </c>
      <c r="J68" s="270"/>
    </row>
    <row r="69" spans="2:10" ht="12.75" customHeight="1" x14ac:dyDescent="0.25">
      <c r="B69" s="269">
        <v>44</v>
      </c>
      <c r="C69" s="270"/>
      <c r="D69" s="272" t="s">
        <v>410</v>
      </c>
      <c r="E69" s="270"/>
      <c r="F69" s="271">
        <v>355.2</v>
      </c>
      <c r="G69" s="270"/>
      <c r="H69" s="10" t="s">
        <v>49</v>
      </c>
      <c r="I69" s="269" t="s">
        <v>204</v>
      </c>
      <c r="J69" s="270"/>
    </row>
    <row r="70" spans="2:10" ht="12.75" customHeight="1" x14ac:dyDescent="0.25">
      <c r="B70" s="269">
        <v>45</v>
      </c>
      <c r="C70" s="270"/>
      <c r="D70" s="269" t="s">
        <v>20</v>
      </c>
      <c r="E70" s="270"/>
      <c r="F70" s="271">
        <v>-160.47</v>
      </c>
      <c r="G70" s="270"/>
      <c r="H70" s="10" t="s">
        <v>21</v>
      </c>
      <c r="I70" s="269" t="s">
        <v>205</v>
      </c>
      <c r="J70" s="270"/>
    </row>
    <row r="71" spans="2:10" ht="12.75" customHeight="1" x14ac:dyDescent="0.25">
      <c r="B71" s="269">
        <v>46</v>
      </c>
      <c r="C71" s="270"/>
      <c r="D71" s="272" t="s">
        <v>352</v>
      </c>
      <c r="E71" s="270"/>
      <c r="F71" s="271">
        <v>225.72</v>
      </c>
      <c r="G71" s="270"/>
      <c r="H71" s="10" t="s">
        <v>152</v>
      </c>
      <c r="I71" s="269" t="s">
        <v>185</v>
      </c>
      <c r="J71" s="270"/>
    </row>
    <row r="72" spans="2:10" ht="12.75" customHeight="1" x14ac:dyDescent="0.25">
      <c r="B72" s="269">
        <v>47</v>
      </c>
      <c r="C72" s="270"/>
      <c r="D72" s="272" t="s">
        <v>354</v>
      </c>
      <c r="E72" s="270"/>
      <c r="F72" s="271">
        <v>209.1</v>
      </c>
      <c r="G72" s="270"/>
      <c r="H72" s="10" t="s">
        <v>152</v>
      </c>
      <c r="I72" s="269" t="s">
        <v>206</v>
      </c>
      <c r="J72" s="270"/>
    </row>
    <row r="73" spans="2:10" x14ac:dyDescent="0.25">
      <c r="B73" s="277"/>
      <c r="C73" s="270"/>
      <c r="D73" s="277" t="s">
        <v>436</v>
      </c>
      <c r="E73" s="270"/>
      <c r="F73" s="278">
        <v>7991.89</v>
      </c>
      <c r="G73" s="270"/>
      <c r="H73" s="9"/>
      <c r="I73" s="277"/>
      <c r="J73" s="270"/>
    </row>
    <row r="74" spans="2:10" ht="45.6" customHeight="1" x14ac:dyDescent="0.25">
      <c r="B74" s="276" t="s">
        <v>97</v>
      </c>
      <c r="C74" s="273"/>
      <c r="D74" s="273"/>
      <c r="E74" s="273"/>
      <c r="F74" s="273"/>
      <c r="G74" s="273"/>
      <c r="H74" s="273"/>
      <c r="I74" s="273"/>
      <c r="J74" s="273"/>
    </row>
    <row r="75" spans="2:10" ht="12.75" customHeight="1" x14ac:dyDescent="0.25">
      <c r="B75" s="277" t="s">
        <v>0</v>
      </c>
      <c r="C75" s="270"/>
      <c r="D75" s="277" t="s">
        <v>1</v>
      </c>
      <c r="E75" s="270"/>
      <c r="F75" s="277" t="s">
        <v>2</v>
      </c>
      <c r="G75" s="270"/>
      <c r="H75" s="9" t="s">
        <v>3</v>
      </c>
      <c r="I75" s="277" t="s">
        <v>4</v>
      </c>
      <c r="J75" s="270"/>
    </row>
    <row r="76" spans="2:10" ht="12.75" customHeight="1" x14ac:dyDescent="0.25">
      <c r="B76" s="269">
        <v>1</v>
      </c>
      <c r="C76" s="270"/>
      <c r="D76" s="272" t="s">
        <v>365</v>
      </c>
      <c r="E76" s="270"/>
      <c r="F76" s="271">
        <v>475.05</v>
      </c>
      <c r="G76" s="270"/>
      <c r="H76" s="10" t="s">
        <v>98</v>
      </c>
      <c r="I76" s="269" t="s">
        <v>177</v>
      </c>
      <c r="J76" s="270"/>
    </row>
    <row r="77" spans="2:10" ht="12.75" customHeight="1" x14ac:dyDescent="0.25">
      <c r="B77" s="269">
        <v>2</v>
      </c>
      <c r="C77" s="270"/>
      <c r="D77" s="272" t="s">
        <v>359</v>
      </c>
      <c r="E77" s="270"/>
      <c r="F77" s="271">
        <v>48</v>
      </c>
      <c r="G77" s="270"/>
      <c r="H77" s="10" t="s">
        <v>25</v>
      </c>
      <c r="I77" s="269" t="s">
        <v>178</v>
      </c>
      <c r="J77" s="270"/>
    </row>
    <row r="78" spans="2:10" ht="12.75" customHeight="1" x14ac:dyDescent="0.25">
      <c r="B78" s="269">
        <v>3</v>
      </c>
      <c r="C78" s="270"/>
      <c r="D78" s="272" t="s">
        <v>359</v>
      </c>
      <c r="E78" s="270"/>
      <c r="F78" s="271">
        <v>48</v>
      </c>
      <c r="G78" s="270"/>
      <c r="H78" s="10" t="s">
        <v>25</v>
      </c>
      <c r="I78" s="269" t="s">
        <v>179</v>
      </c>
      <c r="J78" s="270"/>
    </row>
    <row r="79" spans="2:10" ht="12.75" customHeight="1" x14ac:dyDescent="0.25">
      <c r="B79" s="269">
        <v>4</v>
      </c>
      <c r="C79" s="270"/>
      <c r="D79" s="272" t="s">
        <v>365</v>
      </c>
      <c r="E79" s="270"/>
      <c r="F79" s="271">
        <v>475.05</v>
      </c>
      <c r="G79" s="270"/>
      <c r="H79" s="10" t="s">
        <v>98</v>
      </c>
      <c r="I79" s="269" t="s">
        <v>180</v>
      </c>
      <c r="J79" s="270"/>
    </row>
    <row r="80" spans="2:10" ht="12.75" customHeight="1" x14ac:dyDescent="0.25">
      <c r="B80" s="269">
        <v>5</v>
      </c>
      <c r="C80" s="270"/>
      <c r="D80" s="272" t="s">
        <v>412</v>
      </c>
      <c r="E80" s="270"/>
      <c r="F80" s="271">
        <v>864.94</v>
      </c>
      <c r="G80" s="270"/>
      <c r="H80" s="10" t="s">
        <v>25</v>
      </c>
      <c r="I80" s="269" t="s">
        <v>181</v>
      </c>
      <c r="J80" s="270"/>
    </row>
    <row r="81" spans="2:10" ht="12.75" customHeight="1" x14ac:dyDescent="0.25">
      <c r="B81" s="269">
        <v>6</v>
      </c>
      <c r="C81" s="270"/>
      <c r="D81" s="272" t="s">
        <v>413</v>
      </c>
      <c r="E81" s="270"/>
      <c r="F81" s="271">
        <v>70</v>
      </c>
      <c r="G81" s="270"/>
      <c r="H81" s="10" t="s">
        <v>39</v>
      </c>
      <c r="I81" s="269" t="s">
        <v>185</v>
      </c>
      <c r="J81" s="270"/>
    </row>
    <row r="82" spans="2:10" ht="12.75" customHeight="1" x14ac:dyDescent="0.25">
      <c r="B82" s="269">
        <v>7</v>
      </c>
      <c r="C82" s="270"/>
      <c r="D82" s="272" t="s">
        <v>359</v>
      </c>
      <c r="E82" s="270"/>
      <c r="F82" s="271">
        <v>48</v>
      </c>
      <c r="G82" s="270"/>
      <c r="H82" s="10" t="s">
        <v>39</v>
      </c>
      <c r="I82" s="269" t="s">
        <v>186</v>
      </c>
      <c r="J82" s="270"/>
    </row>
    <row r="83" spans="2:10" ht="12.75" customHeight="1" x14ac:dyDescent="0.25">
      <c r="B83" s="269">
        <v>8</v>
      </c>
      <c r="C83" s="270"/>
      <c r="D83" s="272" t="s">
        <v>362</v>
      </c>
      <c r="E83" s="270"/>
      <c r="F83" s="271">
        <v>158.28</v>
      </c>
      <c r="G83" s="270"/>
      <c r="H83" s="10" t="s">
        <v>58</v>
      </c>
      <c r="I83" s="269" t="s">
        <v>189</v>
      </c>
      <c r="J83" s="270"/>
    </row>
    <row r="84" spans="2:10" ht="12.75" customHeight="1" x14ac:dyDescent="0.25">
      <c r="B84" s="269">
        <v>9</v>
      </c>
      <c r="C84" s="270"/>
      <c r="D84" s="272" t="s">
        <v>366</v>
      </c>
      <c r="E84" s="270"/>
      <c r="F84" s="271">
        <v>276</v>
      </c>
      <c r="G84" s="270"/>
      <c r="H84" s="10" t="s">
        <v>16</v>
      </c>
      <c r="I84" s="269" t="s">
        <v>191</v>
      </c>
      <c r="J84" s="270"/>
    </row>
    <row r="85" spans="2:10" ht="12.75" customHeight="1" x14ac:dyDescent="0.25">
      <c r="B85" s="269">
        <v>10</v>
      </c>
      <c r="C85" s="270"/>
      <c r="D85" s="272" t="s">
        <v>366</v>
      </c>
      <c r="E85" s="270"/>
      <c r="F85" s="271">
        <v>277.2</v>
      </c>
      <c r="G85" s="270"/>
      <c r="H85" s="10" t="s">
        <v>195</v>
      </c>
      <c r="I85" s="269" t="s">
        <v>185</v>
      </c>
      <c r="J85" s="270"/>
    </row>
    <row r="86" spans="2:10" ht="12.75" customHeight="1" x14ac:dyDescent="0.25">
      <c r="B86" s="269">
        <v>11</v>
      </c>
      <c r="C86" s="270"/>
      <c r="D86" s="272" t="s">
        <v>414</v>
      </c>
      <c r="E86" s="270"/>
      <c r="F86" s="271">
        <v>86.07</v>
      </c>
      <c r="G86" s="270"/>
      <c r="H86" s="10" t="s">
        <v>23</v>
      </c>
      <c r="I86" s="269" t="s">
        <v>198</v>
      </c>
      <c r="J86" s="270"/>
    </row>
    <row r="87" spans="2:10" ht="12.75" customHeight="1" x14ac:dyDescent="0.25">
      <c r="B87" s="269">
        <v>12</v>
      </c>
      <c r="C87" s="270"/>
      <c r="D87" s="272" t="s">
        <v>359</v>
      </c>
      <c r="E87" s="270"/>
      <c r="F87" s="271">
        <v>20</v>
      </c>
      <c r="G87" s="270"/>
      <c r="H87" s="10" t="s">
        <v>39</v>
      </c>
      <c r="I87" s="269" t="s">
        <v>199</v>
      </c>
      <c r="J87" s="270"/>
    </row>
    <row r="88" spans="2:10" ht="12.75" customHeight="1" x14ac:dyDescent="0.25">
      <c r="B88" s="269">
        <v>13</v>
      </c>
      <c r="C88" s="270"/>
      <c r="D88" s="272" t="s">
        <v>360</v>
      </c>
      <c r="E88" s="270"/>
      <c r="F88" s="271">
        <v>30</v>
      </c>
      <c r="G88" s="270"/>
      <c r="H88" s="10" t="s">
        <v>21</v>
      </c>
      <c r="I88" s="269" t="s">
        <v>201</v>
      </c>
      <c r="J88" s="270"/>
    </row>
    <row r="89" spans="2:10" ht="12.75" customHeight="1" x14ac:dyDescent="0.25">
      <c r="B89" s="269">
        <v>14</v>
      </c>
      <c r="C89" s="270"/>
      <c r="D89" s="272" t="s">
        <v>360</v>
      </c>
      <c r="E89" s="270"/>
      <c r="F89" s="271">
        <v>30</v>
      </c>
      <c r="G89" s="270"/>
      <c r="H89" s="10" t="s">
        <v>150</v>
      </c>
      <c r="I89" s="269" t="s">
        <v>182</v>
      </c>
      <c r="J89" s="270"/>
    </row>
    <row r="90" spans="2:10" ht="12.75" customHeight="1" x14ac:dyDescent="0.25">
      <c r="B90" s="269">
        <v>15</v>
      </c>
      <c r="C90" s="270"/>
      <c r="D90" s="272" t="s">
        <v>415</v>
      </c>
      <c r="E90" s="270"/>
      <c r="F90" s="271">
        <v>864.94</v>
      </c>
      <c r="G90" s="270"/>
      <c r="H90" s="10" t="s">
        <v>92</v>
      </c>
      <c r="I90" s="269" t="s">
        <v>202</v>
      </c>
      <c r="J90" s="270"/>
    </row>
    <row r="91" spans="2:10" ht="12.75" customHeight="1" x14ac:dyDescent="0.25">
      <c r="B91" s="269">
        <v>16</v>
      </c>
      <c r="C91" s="270"/>
      <c r="D91" s="272" t="s">
        <v>365</v>
      </c>
      <c r="E91" s="270"/>
      <c r="F91" s="271">
        <v>842.7</v>
      </c>
      <c r="G91" s="270"/>
      <c r="H91" s="10" t="s">
        <v>92</v>
      </c>
      <c r="I91" s="269" t="s">
        <v>185</v>
      </c>
      <c r="J91" s="270"/>
    </row>
    <row r="92" spans="2:10" ht="12.75" customHeight="1" x14ac:dyDescent="0.25">
      <c r="B92" s="269">
        <v>17</v>
      </c>
      <c r="C92" s="270"/>
      <c r="D92" s="272" t="s">
        <v>359</v>
      </c>
      <c r="E92" s="270"/>
      <c r="F92" s="271">
        <v>86.07</v>
      </c>
      <c r="G92" s="270"/>
      <c r="H92" s="10" t="s">
        <v>92</v>
      </c>
      <c r="I92" s="269" t="s">
        <v>194</v>
      </c>
      <c r="J92" s="270"/>
    </row>
    <row r="93" spans="2:10" ht="12.75" customHeight="1" x14ac:dyDescent="0.25">
      <c r="B93" s="269">
        <v>18</v>
      </c>
      <c r="C93" s="270"/>
      <c r="D93" s="272" t="s">
        <v>360</v>
      </c>
      <c r="E93" s="270"/>
      <c r="F93" s="271">
        <v>30</v>
      </c>
      <c r="G93" s="270"/>
      <c r="H93" s="10" t="s">
        <v>93</v>
      </c>
      <c r="I93" s="269" t="s">
        <v>203</v>
      </c>
      <c r="J93" s="270"/>
    </row>
    <row r="94" spans="2:10" ht="12.75" customHeight="1" x14ac:dyDescent="0.25">
      <c r="B94" s="269">
        <v>19</v>
      </c>
      <c r="C94" s="270"/>
      <c r="D94" s="272" t="s">
        <v>416</v>
      </c>
      <c r="E94" s="270"/>
      <c r="F94" s="271">
        <v>339.72</v>
      </c>
      <c r="G94" s="270"/>
      <c r="H94" s="10" t="s">
        <v>49</v>
      </c>
      <c r="I94" s="269" t="s">
        <v>204</v>
      </c>
      <c r="J94" s="270"/>
    </row>
    <row r="95" spans="2:10" ht="12.75" customHeight="1" x14ac:dyDescent="0.25">
      <c r="B95" s="269">
        <v>20</v>
      </c>
      <c r="C95" s="270"/>
      <c r="D95" s="269" t="s">
        <v>20</v>
      </c>
      <c r="E95" s="270"/>
      <c r="F95" s="271">
        <v>-222.55</v>
      </c>
      <c r="G95" s="270"/>
      <c r="H95" s="10" t="s">
        <v>21</v>
      </c>
      <c r="I95" s="269" t="s">
        <v>20</v>
      </c>
      <c r="J95" s="270"/>
    </row>
    <row r="96" spans="2:10" ht="12.75" customHeight="1" x14ac:dyDescent="0.25">
      <c r="B96" s="269">
        <v>21</v>
      </c>
      <c r="C96" s="270"/>
      <c r="D96" s="272" t="s">
        <v>378</v>
      </c>
      <c r="E96" s="270"/>
      <c r="F96" s="271">
        <v>52</v>
      </c>
      <c r="G96" s="270"/>
      <c r="H96" s="10" t="s">
        <v>152</v>
      </c>
      <c r="I96" s="269" t="s">
        <v>185</v>
      </c>
      <c r="J96" s="270"/>
    </row>
    <row r="97" spans="2:10" ht="12.75" customHeight="1" x14ac:dyDescent="0.25">
      <c r="B97" s="269">
        <v>22</v>
      </c>
      <c r="C97" s="270"/>
      <c r="D97" s="272" t="s">
        <v>414</v>
      </c>
      <c r="E97" s="270"/>
      <c r="F97" s="271">
        <v>135.80000000000001</v>
      </c>
      <c r="G97" s="270"/>
      <c r="H97" s="10" t="s">
        <v>152</v>
      </c>
      <c r="I97" s="269" t="s">
        <v>206</v>
      </c>
      <c r="J97" s="270"/>
    </row>
    <row r="98" spans="2:10" x14ac:dyDescent="0.25">
      <c r="B98" s="277"/>
      <c r="C98" s="270"/>
      <c r="D98" s="277" t="s">
        <v>436</v>
      </c>
      <c r="E98" s="270"/>
      <c r="F98" s="278">
        <v>5035.2700000000004</v>
      </c>
      <c r="G98" s="270"/>
      <c r="H98" s="9"/>
      <c r="I98" s="277"/>
      <c r="J98" s="270"/>
    </row>
    <row r="99" spans="2:10" ht="45.6" customHeight="1" x14ac:dyDescent="0.25">
      <c r="B99" s="276" t="s">
        <v>104</v>
      </c>
      <c r="C99" s="273"/>
      <c r="D99" s="273"/>
      <c r="E99" s="273"/>
      <c r="F99" s="273"/>
      <c r="G99" s="273"/>
      <c r="H99" s="273"/>
      <c r="I99" s="273"/>
      <c r="J99" s="273"/>
    </row>
    <row r="100" spans="2:10" ht="12.75" customHeight="1" x14ac:dyDescent="0.25">
      <c r="B100" s="277" t="s">
        <v>0</v>
      </c>
      <c r="C100" s="270"/>
      <c r="D100" s="277" t="s">
        <v>1</v>
      </c>
      <c r="E100" s="270"/>
      <c r="F100" s="277" t="s">
        <v>2</v>
      </c>
      <c r="G100" s="270"/>
      <c r="H100" s="9" t="s">
        <v>3</v>
      </c>
      <c r="I100" s="277" t="s">
        <v>4</v>
      </c>
      <c r="J100" s="270"/>
    </row>
    <row r="101" spans="2:10" ht="12.75" customHeight="1" x14ac:dyDescent="0.25">
      <c r="B101" s="269">
        <v>1</v>
      </c>
      <c r="C101" s="270"/>
      <c r="D101" s="272" t="s">
        <v>417</v>
      </c>
      <c r="E101" s="270"/>
      <c r="F101" s="271">
        <v>58.54</v>
      </c>
      <c r="G101" s="270"/>
      <c r="H101" s="10" t="s">
        <v>25</v>
      </c>
      <c r="I101" s="269" t="s">
        <v>181</v>
      </c>
      <c r="J101" s="270"/>
    </row>
    <row r="102" spans="2:10" ht="12.75" customHeight="1" x14ac:dyDescent="0.25">
      <c r="B102" s="269">
        <v>2</v>
      </c>
      <c r="C102" s="270"/>
      <c r="D102" s="282" t="s">
        <v>419</v>
      </c>
      <c r="E102" s="283"/>
      <c r="F102" s="271">
        <v>52.46</v>
      </c>
      <c r="G102" s="270"/>
      <c r="H102" s="10" t="s">
        <v>25</v>
      </c>
      <c r="I102" s="269" t="s">
        <v>181</v>
      </c>
      <c r="J102" s="270"/>
    </row>
    <row r="103" spans="2:10" ht="12.75" customHeight="1" x14ac:dyDescent="0.25">
      <c r="B103" s="269">
        <v>3</v>
      </c>
      <c r="C103" s="270"/>
      <c r="D103" s="272" t="s">
        <v>385</v>
      </c>
      <c r="E103" s="270"/>
      <c r="F103" s="271">
        <v>30.9</v>
      </c>
      <c r="G103" s="270"/>
      <c r="H103" s="10" t="s">
        <v>58</v>
      </c>
      <c r="I103" s="269" t="s">
        <v>189</v>
      </c>
      <c r="J103" s="270"/>
    </row>
    <row r="104" spans="2:10" ht="12.75" customHeight="1" x14ac:dyDescent="0.25">
      <c r="B104" s="269">
        <v>4</v>
      </c>
      <c r="C104" s="270"/>
      <c r="D104" s="272" t="s">
        <v>389</v>
      </c>
      <c r="E104" s="270"/>
      <c r="F104" s="271">
        <v>60</v>
      </c>
      <c r="G104" s="270"/>
      <c r="H104" s="10" t="s">
        <v>67</v>
      </c>
      <c r="I104" s="269" t="s">
        <v>191</v>
      </c>
      <c r="J104" s="270"/>
    </row>
    <row r="105" spans="2:10" ht="12.75" customHeight="1" x14ac:dyDescent="0.25">
      <c r="B105" s="269">
        <v>5</v>
      </c>
      <c r="C105" s="270"/>
      <c r="D105" s="272" t="s">
        <v>391</v>
      </c>
      <c r="E105" s="270"/>
      <c r="F105" s="271">
        <v>4.55</v>
      </c>
      <c r="G105" s="270"/>
      <c r="H105" s="10" t="s">
        <v>67</v>
      </c>
      <c r="I105" s="269" t="s">
        <v>186</v>
      </c>
      <c r="J105" s="270"/>
    </row>
    <row r="106" spans="2:10" ht="12.75" customHeight="1" x14ac:dyDescent="0.25">
      <c r="B106" s="269">
        <v>6</v>
      </c>
      <c r="C106" s="270"/>
      <c r="D106" s="272" t="s">
        <v>393</v>
      </c>
      <c r="E106" s="270"/>
      <c r="F106" s="271">
        <v>26.1</v>
      </c>
      <c r="G106" s="270"/>
      <c r="H106" s="10" t="s">
        <v>76</v>
      </c>
      <c r="I106" s="269" t="s">
        <v>194</v>
      </c>
      <c r="J106" s="270"/>
    </row>
    <row r="107" spans="2:10" ht="12.75" customHeight="1" x14ac:dyDescent="0.25">
      <c r="B107" s="269">
        <v>7</v>
      </c>
      <c r="C107" s="270"/>
      <c r="D107" s="272" t="s">
        <v>389</v>
      </c>
      <c r="E107" s="270"/>
      <c r="F107" s="271">
        <v>591</v>
      </c>
      <c r="G107" s="270"/>
      <c r="H107" s="10" t="s">
        <v>195</v>
      </c>
      <c r="I107" s="269" t="s">
        <v>185</v>
      </c>
      <c r="J107" s="270"/>
    </row>
    <row r="108" spans="2:10" ht="12.75" customHeight="1" x14ac:dyDescent="0.25">
      <c r="B108" s="269">
        <v>8</v>
      </c>
      <c r="C108" s="270"/>
      <c r="D108" s="272" t="s">
        <v>391</v>
      </c>
      <c r="E108" s="270"/>
      <c r="F108" s="271">
        <v>3.74</v>
      </c>
      <c r="G108" s="270"/>
      <c r="H108" s="10" t="s">
        <v>82</v>
      </c>
      <c r="I108" s="269" t="s">
        <v>182</v>
      </c>
      <c r="J108" s="270"/>
    </row>
    <row r="109" spans="2:10" ht="12.75" customHeight="1" x14ac:dyDescent="0.25">
      <c r="B109" s="269">
        <v>9</v>
      </c>
      <c r="C109" s="270"/>
      <c r="D109" s="272" t="s">
        <v>391</v>
      </c>
      <c r="E109" s="270"/>
      <c r="F109" s="271">
        <v>5.52</v>
      </c>
      <c r="G109" s="270"/>
      <c r="H109" s="10" t="s">
        <v>39</v>
      </c>
      <c r="I109" s="269" t="s">
        <v>199</v>
      </c>
      <c r="J109" s="270"/>
    </row>
    <row r="110" spans="2:10" ht="12.75" customHeight="1" x14ac:dyDescent="0.25">
      <c r="B110" s="269">
        <v>10</v>
      </c>
      <c r="C110" s="270"/>
      <c r="D110" s="272" t="s">
        <v>417</v>
      </c>
      <c r="E110" s="270"/>
      <c r="F110" s="271">
        <v>309.14</v>
      </c>
      <c r="G110" s="270"/>
      <c r="H110" s="10" t="s">
        <v>92</v>
      </c>
      <c r="I110" s="269" t="s">
        <v>202</v>
      </c>
      <c r="J110" s="270"/>
    </row>
    <row r="111" spans="2:10" ht="12.75" customHeight="1" x14ac:dyDescent="0.25">
      <c r="B111" s="269">
        <v>11</v>
      </c>
      <c r="C111" s="270"/>
      <c r="D111" s="272" t="s">
        <v>387</v>
      </c>
      <c r="E111" s="270"/>
      <c r="F111" s="271">
        <v>200.3</v>
      </c>
      <c r="G111" s="270"/>
      <c r="H111" s="10" t="s">
        <v>92</v>
      </c>
      <c r="I111" s="269" t="s">
        <v>185</v>
      </c>
      <c r="J111" s="270"/>
    </row>
    <row r="112" spans="2:10" ht="12.75" customHeight="1" x14ac:dyDescent="0.25">
      <c r="B112" s="269">
        <v>12</v>
      </c>
      <c r="C112" s="270"/>
      <c r="D112" s="272" t="s">
        <v>388</v>
      </c>
      <c r="E112" s="270"/>
      <c r="F112" s="271">
        <v>50</v>
      </c>
      <c r="G112" s="270"/>
      <c r="H112" s="10" t="s">
        <v>49</v>
      </c>
      <c r="I112" s="269" t="s">
        <v>204</v>
      </c>
      <c r="J112" s="270"/>
    </row>
    <row r="113" spans="2:10" ht="12.75" customHeight="1" x14ac:dyDescent="0.25">
      <c r="B113" s="269">
        <v>13</v>
      </c>
      <c r="C113" s="270"/>
      <c r="D113" s="272" t="s">
        <v>418</v>
      </c>
      <c r="E113" s="270"/>
      <c r="F113" s="271">
        <v>107</v>
      </c>
      <c r="G113" s="270"/>
      <c r="H113" s="10" t="s">
        <v>152</v>
      </c>
      <c r="I113" s="269" t="s">
        <v>206</v>
      </c>
      <c r="J113" s="270"/>
    </row>
    <row r="114" spans="2:10" x14ac:dyDescent="0.25">
      <c r="B114" s="277"/>
      <c r="C114" s="270"/>
      <c r="D114" s="277" t="s">
        <v>436</v>
      </c>
      <c r="E114" s="270"/>
      <c r="F114" s="278">
        <v>1499.2499999999998</v>
      </c>
      <c r="G114" s="270"/>
      <c r="H114" s="9"/>
      <c r="I114" s="277"/>
      <c r="J114" s="270"/>
    </row>
    <row r="115" spans="2:10" ht="45.6" customHeight="1" x14ac:dyDescent="0.25">
      <c r="B115" s="276" t="s">
        <v>207</v>
      </c>
      <c r="C115" s="273"/>
      <c r="D115" s="273"/>
      <c r="E115" s="273"/>
      <c r="F115" s="273"/>
      <c r="G115" s="273"/>
      <c r="H115" s="273"/>
      <c r="I115" s="273"/>
      <c r="J115" s="273"/>
    </row>
    <row r="116" spans="2:10" ht="12.75" customHeight="1" x14ac:dyDescent="0.25">
      <c r="B116" s="277" t="s">
        <v>0</v>
      </c>
      <c r="C116" s="270"/>
      <c r="D116" s="277" t="s">
        <v>1</v>
      </c>
      <c r="E116" s="270"/>
      <c r="F116" s="277" t="s">
        <v>2</v>
      </c>
      <c r="G116" s="270"/>
      <c r="H116" s="9" t="s">
        <v>3</v>
      </c>
      <c r="I116" s="277" t="s">
        <v>4</v>
      </c>
      <c r="J116" s="270"/>
    </row>
    <row r="117" spans="2:10" ht="12.75" customHeight="1" x14ac:dyDescent="0.25">
      <c r="B117" s="269">
        <v>1</v>
      </c>
      <c r="C117" s="270"/>
      <c r="D117" s="269" t="s">
        <v>208</v>
      </c>
      <c r="E117" s="270"/>
      <c r="F117" s="271">
        <v>6332.43</v>
      </c>
      <c r="G117" s="270"/>
      <c r="H117" s="10" t="s">
        <v>23</v>
      </c>
      <c r="I117" s="269" t="s">
        <v>209</v>
      </c>
      <c r="J117" s="270"/>
    </row>
    <row r="118" spans="2:10" ht="12.75" customHeight="1" x14ac:dyDescent="0.25">
      <c r="B118" s="269">
        <v>2</v>
      </c>
      <c r="C118" s="270"/>
      <c r="D118" s="269" t="s">
        <v>208</v>
      </c>
      <c r="E118" s="270"/>
      <c r="F118" s="271">
        <v>6521.23</v>
      </c>
      <c r="G118" s="270"/>
      <c r="H118" s="10" t="s">
        <v>195</v>
      </c>
      <c r="I118" s="269" t="s">
        <v>209</v>
      </c>
      <c r="J118" s="270"/>
    </row>
    <row r="119" spans="2:10" ht="12.75" customHeight="1" x14ac:dyDescent="0.25">
      <c r="B119" s="269">
        <v>3</v>
      </c>
      <c r="C119" s="270"/>
      <c r="D119" s="269" t="s">
        <v>208</v>
      </c>
      <c r="E119" s="270"/>
      <c r="F119" s="271">
        <v>5883</v>
      </c>
      <c r="G119" s="270"/>
      <c r="H119" s="10" t="s">
        <v>19</v>
      </c>
      <c r="I119" s="269" t="s">
        <v>209</v>
      </c>
      <c r="J119" s="270"/>
    </row>
    <row r="120" spans="2:10" x14ac:dyDescent="0.25">
      <c r="B120" s="277"/>
      <c r="C120" s="270"/>
      <c r="D120" s="277" t="s">
        <v>436</v>
      </c>
      <c r="E120" s="270"/>
      <c r="F120" s="278">
        <v>18736.66</v>
      </c>
      <c r="G120" s="270"/>
      <c r="H120" s="9"/>
      <c r="I120" s="277"/>
      <c r="J120" s="270"/>
    </row>
    <row r="121" spans="2:10" ht="45.6" customHeight="1" x14ac:dyDescent="0.25">
      <c r="B121" s="276" t="s">
        <v>210</v>
      </c>
      <c r="C121" s="273"/>
      <c r="D121" s="273"/>
      <c r="E121" s="273"/>
      <c r="F121" s="273"/>
      <c r="G121" s="273"/>
      <c r="H121" s="273"/>
      <c r="I121" s="273"/>
      <c r="J121" s="273"/>
    </row>
    <row r="122" spans="2:10" ht="12.75" customHeight="1" x14ac:dyDescent="0.25">
      <c r="B122" s="277" t="s">
        <v>0</v>
      </c>
      <c r="C122" s="270"/>
      <c r="D122" s="277" t="s">
        <v>1</v>
      </c>
      <c r="E122" s="270"/>
      <c r="F122" s="277" t="s">
        <v>2</v>
      </c>
      <c r="G122" s="270"/>
      <c r="H122" s="9" t="s">
        <v>3</v>
      </c>
      <c r="I122" s="277" t="s">
        <v>4</v>
      </c>
      <c r="J122" s="270"/>
    </row>
    <row r="123" spans="2:10" ht="12.75" customHeight="1" x14ac:dyDescent="0.25">
      <c r="B123" s="269">
        <v>1</v>
      </c>
      <c r="C123" s="270"/>
      <c r="D123" s="269" t="s">
        <v>211</v>
      </c>
      <c r="E123" s="270"/>
      <c r="F123" s="271">
        <v>446.08</v>
      </c>
      <c r="G123" s="270"/>
      <c r="H123" s="10" t="s">
        <v>25</v>
      </c>
      <c r="I123" s="269" t="s">
        <v>212</v>
      </c>
      <c r="J123" s="270"/>
    </row>
    <row r="124" spans="2:10" ht="12.75" customHeight="1" x14ac:dyDescent="0.25">
      <c r="B124" s="269">
        <v>2</v>
      </c>
      <c r="C124" s="270"/>
      <c r="D124" s="269" t="s">
        <v>211</v>
      </c>
      <c r="E124" s="270"/>
      <c r="F124" s="271">
        <v>464.74</v>
      </c>
      <c r="G124" s="270"/>
      <c r="H124" s="10" t="s">
        <v>54</v>
      </c>
      <c r="I124" s="269" t="s">
        <v>212</v>
      </c>
      <c r="J124" s="270"/>
    </row>
    <row r="125" spans="2:10" ht="12.75" customHeight="1" x14ac:dyDescent="0.25">
      <c r="B125" s="269">
        <v>3</v>
      </c>
      <c r="C125" s="270"/>
      <c r="D125" s="269" t="s">
        <v>211</v>
      </c>
      <c r="E125" s="270"/>
      <c r="F125" s="271">
        <v>966.55</v>
      </c>
      <c r="G125" s="270"/>
      <c r="H125" s="10" t="s">
        <v>19</v>
      </c>
      <c r="I125" s="269" t="s">
        <v>212</v>
      </c>
      <c r="J125" s="270"/>
    </row>
    <row r="126" spans="2:10" x14ac:dyDescent="0.25">
      <c r="B126" s="277"/>
      <c r="C126" s="270"/>
      <c r="D126" s="277" t="s">
        <v>436</v>
      </c>
      <c r="E126" s="270"/>
      <c r="F126" s="278">
        <v>1877.37</v>
      </c>
      <c r="G126" s="270"/>
      <c r="H126" s="9"/>
      <c r="I126" s="277"/>
      <c r="J126" s="270"/>
    </row>
    <row r="127" spans="2:10" ht="45.6" customHeight="1" x14ac:dyDescent="0.25">
      <c r="B127" s="276" t="s">
        <v>213</v>
      </c>
      <c r="C127" s="273"/>
      <c r="D127" s="273"/>
      <c r="E127" s="273"/>
      <c r="F127" s="273"/>
      <c r="G127" s="273"/>
      <c r="H127" s="273"/>
      <c r="I127" s="273"/>
      <c r="J127" s="273"/>
    </row>
    <row r="128" spans="2:10" ht="12.75" customHeight="1" x14ac:dyDescent="0.25">
      <c r="B128" s="277" t="s">
        <v>0</v>
      </c>
      <c r="C128" s="270"/>
      <c r="D128" s="277" t="s">
        <v>1</v>
      </c>
      <c r="E128" s="270"/>
      <c r="F128" s="277" t="s">
        <v>2</v>
      </c>
      <c r="G128" s="270"/>
      <c r="H128" s="9" t="s">
        <v>3</v>
      </c>
      <c r="I128" s="277" t="s">
        <v>4</v>
      </c>
      <c r="J128" s="270"/>
    </row>
    <row r="129" spans="2:10" ht="12.75" customHeight="1" x14ac:dyDescent="0.25">
      <c r="B129" s="269">
        <v>1</v>
      </c>
      <c r="C129" s="270"/>
      <c r="D129" s="269" t="s">
        <v>214</v>
      </c>
      <c r="E129" s="270"/>
      <c r="F129" s="271">
        <v>326.58999999999997</v>
      </c>
      <c r="G129" s="270"/>
      <c r="H129" s="10" t="s">
        <v>23</v>
      </c>
      <c r="I129" s="269" t="s">
        <v>215</v>
      </c>
      <c r="J129" s="270"/>
    </row>
    <row r="130" spans="2:10" ht="12.75" customHeight="1" x14ac:dyDescent="0.25">
      <c r="B130" s="269">
        <v>2</v>
      </c>
      <c r="C130" s="270"/>
      <c r="D130" s="269" t="s">
        <v>214</v>
      </c>
      <c r="E130" s="270"/>
      <c r="F130" s="271">
        <v>244.94</v>
      </c>
      <c r="G130" s="270"/>
      <c r="H130" s="10" t="s">
        <v>82</v>
      </c>
      <c r="I130" s="269" t="s">
        <v>215</v>
      </c>
      <c r="J130" s="270"/>
    </row>
    <row r="131" spans="2:10" ht="12.75" customHeight="1" x14ac:dyDescent="0.25">
      <c r="B131" s="269">
        <v>3</v>
      </c>
      <c r="C131" s="270"/>
      <c r="D131" s="269" t="s">
        <v>214</v>
      </c>
      <c r="E131" s="270"/>
      <c r="F131" s="271">
        <v>244.94</v>
      </c>
      <c r="G131" s="270"/>
      <c r="H131" s="10" t="s">
        <v>112</v>
      </c>
      <c r="I131" s="269" t="s">
        <v>215</v>
      </c>
      <c r="J131" s="270"/>
    </row>
    <row r="132" spans="2:10" x14ac:dyDescent="0.25">
      <c r="B132" s="277"/>
      <c r="C132" s="270"/>
      <c r="D132" s="277" t="s">
        <v>436</v>
      </c>
      <c r="E132" s="270"/>
      <c r="F132" s="278">
        <v>816.47</v>
      </c>
      <c r="G132" s="270"/>
      <c r="H132" s="9"/>
      <c r="I132" s="277"/>
      <c r="J132" s="270"/>
    </row>
    <row r="133" spans="2:10" ht="45.6" customHeight="1" x14ac:dyDescent="0.25">
      <c r="B133" s="276" t="s">
        <v>216</v>
      </c>
      <c r="C133" s="273"/>
      <c r="D133" s="273"/>
      <c r="E133" s="273"/>
      <c r="F133" s="273"/>
      <c r="G133" s="273"/>
      <c r="H133" s="273"/>
      <c r="I133" s="273"/>
      <c r="J133" s="273"/>
    </row>
    <row r="134" spans="2:10" ht="12.75" customHeight="1" x14ac:dyDescent="0.25">
      <c r="B134" s="277" t="s">
        <v>0</v>
      </c>
      <c r="C134" s="270"/>
      <c r="D134" s="277" t="s">
        <v>1</v>
      </c>
      <c r="E134" s="270"/>
      <c r="F134" s="277" t="s">
        <v>2</v>
      </c>
      <c r="G134" s="270"/>
      <c r="H134" s="9" t="s">
        <v>3</v>
      </c>
      <c r="I134" s="277" t="s">
        <v>4</v>
      </c>
      <c r="J134" s="270"/>
    </row>
    <row r="135" spans="2:10" ht="12.75" customHeight="1" x14ac:dyDescent="0.25">
      <c r="B135" s="269">
        <v>1</v>
      </c>
      <c r="C135" s="270"/>
      <c r="D135" s="269" t="s">
        <v>217</v>
      </c>
      <c r="E135" s="270"/>
      <c r="F135" s="271">
        <v>2678.53</v>
      </c>
      <c r="G135" s="270"/>
      <c r="H135" s="10" t="s">
        <v>92</v>
      </c>
      <c r="I135" s="269" t="s">
        <v>111</v>
      </c>
      <c r="J135" s="270"/>
    </row>
    <row r="136" spans="2:10" ht="12.75" customHeight="1" x14ac:dyDescent="0.25">
      <c r="B136" s="269">
        <v>2</v>
      </c>
      <c r="C136" s="270"/>
      <c r="D136" s="269" t="s">
        <v>217</v>
      </c>
      <c r="E136" s="270"/>
      <c r="F136" s="271">
        <v>2611.91</v>
      </c>
      <c r="G136" s="270"/>
      <c r="H136" s="10" t="s">
        <v>82</v>
      </c>
      <c r="I136" s="269" t="s">
        <v>111</v>
      </c>
      <c r="J136" s="270"/>
    </row>
    <row r="137" spans="2:10" ht="12.75" customHeight="1" x14ac:dyDescent="0.25">
      <c r="B137" s="269">
        <v>3</v>
      </c>
      <c r="C137" s="270"/>
      <c r="D137" s="269" t="s">
        <v>217</v>
      </c>
      <c r="E137" s="270"/>
      <c r="F137" s="271">
        <v>2002.39</v>
      </c>
      <c r="G137" s="270"/>
      <c r="H137" s="10" t="s">
        <v>152</v>
      </c>
      <c r="I137" s="269" t="s">
        <v>111</v>
      </c>
      <c r="J137" s="270"/>
    </row>
    <row r="138" spans="2:10" x14ac:dyDescent="0.25">
      <c r="B138" s="277"/>
      <c r="C138" s="270"/>
      <c r="D138" s="277" t="s">
        <v>436</v>
      </c>
      <c r="E138" s="270"/>
      <c r="F138" s="278">
        <v>7292.8300000000008</v>
      </c>
      <c r="G138" s="270"/>
      <c r="H138" s="9"/>
      <c r="I138" s="277"/>
      <c r="J138" s="270"/>
    </row>
    <row r="139" spans="2:10" ht="45.6" customHeight="1" x14ac:dyDescent="0.25">
      <c r="B139" s="276" t="s">
        <v>218</v>
      </c>
      <c r="C139" s="273"/>
      <c r="D139" s="273"/>
      <c r="E139" s="273"/>
      <c r="F139" s="273"/>
      <c r="G139" s="273"/>
      <c r="H139" s="273"/>
      <c r="I139" s="273"/>
      <c r="J139" s="273"/>
    </row>
    <row r="140" spans="2:10" ht="12.75" customHeight="1" x14ac:dyDescent="0.25">
      <c r="B140" s="277" t="s">
        <v>0</v>
      </c>
      <c r="C140" s="270"/>
      <c r="D140" s="277" t="s">
        <v>1</v>
      </c>
      <c r="E140" s="270"/>
      <c r="F140" s="277" t="s">
        <v>2</v>
      </c>
      <c r="G140" s="270"/>
      <c r="H140" s="9" t="s">
        <v>3</v>
      </c>
      <c r="I140" s="277" t="s">
        <v>4</v>
      </c>
      <c r="J140" s="270"/>
    </row>
    <row r="141" spans="2:10" ht="12.75" customHeight="1" x14ac:dyDescent="0.25">
      <c r="B141" s="269">
        <v>1</v>
      </c>
      <c r="C141" s="270"/>
      <c r="D141" s="269" t="s">
        <v>219</v>
      </c>
      <c r="E141" s="270"/>
      <c r="F141" s="271">
        <v>130</v>
      </c>
      <c r="G141" s="270"/>
      <c r="H141" s="10" t="s">
        <v>58</v>
      </c>
      <c r="I141" s="269" t="s">
        <v>220</v>
      </c>
      <c r="J141" s="270"/>
    </row>
    <row r="142" spans="2:10" ht="12.75" customHeight="1" x14ac:dyDescent="0.25">
      <c r="B142" s="269">
        <v>2</v>
      </c>
      <c r="C142" s="270"/>
      <c r="D142" s="269" t="s">
        <v>219</v>
      </c>
      <c r="E142" s="270"/>
      <c r="F142" s="271">
        <v>130</v>
      </c>
      <c r="G142" s="270"/>
      <c r="H142" s="10" t="s">
        <v>67</v>
      </c>
      <c r="I142" s="269" t="s">
        <v>220</v>
      </c>
      <c r="J142" s="270"/>
    </row>
    <row r="143" spans="2:10" x14ac:dyDescent="0.25">
      <c r="B143" s="277"/>
      <c r="C143" s="270"/>
      <c r="D143" s="277" t="s">
        <v>436</v>
      </c>
      <c r="E143" s="270"/>
      <c r="F143" s="278">
        <v>260</v>
      </c>
      <c r="G143" s="270"/>
      <c r="H143" s="9"/>
      <c r="I143" s="277"/>
      <c r="J143" s="270"/>
    </row>
    <row r="144" spans="2:10" ht="45.6" customHeight="1" x14ac:dyDescent="0.25">
      <c r="B144" s="276" t="s">
        <v>107</v>
      </c>
      <c r="C144" s="273"/>
      <c r="D144" s="273"/>
      <c r="E144" s="273"/>
      <c r="F144" s="273"/>
      <c r="G144" s="273"/>
      <c r="H144" s="273"/>
      <c r="I144" s="273"/>
      <c r="J144" s="273"/>
    </row>
    <row r="145" spans="2:10" ht="12.75" customHeight="1" x14ac:dyDescent="0.25">
      <c r="B145" s="277" t="s">
        <v>0</v>
      </c>
      <c r="C145" s="270"/>
      <c r="D145" s="277" t="s">
        <v>1</v>
      </c>
      <c r="E145" s="270"/>
      <c r="F145" s="277" t="s">
        <v>2</v>
      </c>
      <c r="G145" s="270"/>
      <c r="H145" s="9" t="s">
        <v>3</v>
      </c>
      <c r="I145" s="277" t="s">
        <v>4</v>
      </c>
      <c r="J145" s="270"/>
    </row>
    <row r="146" spans="2:10" ht="12.75" customHeight="1" x14ac:dyDescent="0.25">
      <c r="B146" s="269">
        <v>1</v>
      </c>
      <c r="C146" s="270"/>
      <c r="D146" s="269" t="s">
        <v>109</v>
      </c>
      <c r="E146" s="270"/>
      <c r="F146" s="271">
        <v>1600.01</v>
      </c>
      <c r="G146" s="270"/>
      <c r="H146" s="10" t="s">
        <v>105</v>
      </c>
      <c r="I146" s="269" t="s">
        <v>111</v>
      </c>
      <c r="J146" s="270"/>
    </row>
    <row r="147" spans="2:10" ht="12.75" customHeight="1" x14ac:dyDescent="0.25">
      <c r="B147" s="269">
        <v>2</v>
      </c>
      <c r="C147" s="270"/>
      <c r="D147" s="269" t="s">
        <v>221</v>
      </c>
      <c r="E147" s="270"/>
      <c r="F147" s="271">
        <v>1800</v>
      </c>
      <c r="G147" s="270"/>
      <c r="H147" s="10" t="s">
        <v>39</v>
      </c>
      <c r="I147" s="269" t="s">
        <v>111</v>
      </c>
      <c r="J147" s="270"/>
    </row>
    <row r="148" spans="2:10" ht="12.75" customHeight="1" x14ac:dyDescent="0.25">
      <c r="B148" s="269">
        <v>3</v>
      </c>
      <c r="C148" s="270"/>
      <c r="D148" s="269" t="s">
        <v>109</v>
      </c>
      <c r="E148" s="270"/>
      <c r="F148" s="271">
        <v>2400</v>
      </c>
      <c r="G148" s="270"/>
      <c r="H148" s="10" t="s">
        <v>56</v>
      </c>
      <c r="I148" s="269" t="s">
        <v>111</v>
      </c>
      <c r="J148" s="270"/>
    </row>
    <row r="149" spans="2:10" x14ac:dyDescent="0.25">
      <c r="B149" s="277"/>
      <c r="C149" s="270"/>
      <c r="D149" s="277" t="s">
        <v>436</v>
      </c>
      <c r="E149" s="270"/>
      <c r="F149" s="278">
        <v>5800.01</v>
      </c>
      <c r="G149" s="270"/>
      <c r="H149" s="9"/>
      <c r="I149" s="277"/>
      <c r="J149" s="270"/>
    </row>
    <row r="150" spans="2:10" ht="45.6" customHeight="1" x14ac:dyDescent="0.25">
      <c r="B150" s="276" t="s">
        <v>222</v>
      </c>
      <c r="C150" s="273"/>
      <c r="D150" s="273"/>
      <c r="E150" s="273"/>
      <c r="F150" s="273"/>
      <c r="G150" s="273"/>
      <c r="H150" s="273"/>
      <c r="I150" s="273"/>
      <c r="J150" s="273"/>
    </row>
    <row r="151" spans="2:10" ht="12.75" customHeight="1" x14ac:dyDescent="0.25">
      <c r="B151" s="277" t="s">
        <v>0</v>
      </c>
      <c r="C151" s="270"/>
      <c r="D151" s="277" t="s">
        <v>1</v>
      </c>
      <c r="E151" s="270"/>
      <c r="F151" s="277" t="s">
        <v>2</v>
      </c>
      <c r="G151" s="270"/>
      <c r="H151" s="9" t="s">
        <v>3</v>
      </c>
      <c r="I151" s="277" t="s">
        <v>4</v>
      </c>
      <c r="J151" s="270"/>
    </row>
    <row r="152" spans="2:10" ht="12.75" customHeight="1" x14ac:dyDescent="0.25">
      <c r="B152" s="269">
        <v>1</v>
      </c>
      <c r="C152" s="270"/>
      <c r="D152" s="269" t="s">
        <v>223</v>
      </c>
      <c r="E152" s="270"/>
      <c r="F152" s="271">
        <v>299</v>
      </c>
      <c r="G152" s="270"/>
      <c r="H152" s="10" t="s">
        <v>56</v>
      </c>
      <c r="I152" s="269" t="s">
        <v>224</v>
      </c>
      <c r="J152" s="270"/>
    </row>
    <row r="153" spans="2:10" x14ac:dyDescent="0.25">
      <c r="B153" s="277"/>
      <c r="C153" s="270"/>
      <c r="D153" s="277" t="s">
        <v>436</v>
      </c>
      <c r="E153" s="270"/>
      <c r="F153" s="278">
        <v>299</v>
      </c>
      <c r="G153" s="270"/>
      <c r="H153" s="9"/>
      <c r="I153" s="277"/>
      <c r="J153" s="270"/>
    </row>
    <row r="154" spans="2:10" ht="45.6" customHeight="1" x14ac:dyDescent="0.25">
      <c r="B154" s="276" t="s">
        <v>225</v>
      </c>
      <c r="C154" s="273"/>
      <c r="D154" s="273"/>
      <c r="E154" s="273"/>
      <c r="F154" s="273"/>
      <c r="G154" s="273"/>
      <c r="H154" s="273"/>
      <c r="I154" s="273"/>
      <c r="J154" s="273"/>
    </row>
    <row r="155" spans="2:10" ht="12.75" customHeight="1" x14ac:dyDescent="0.25">
      <c r="B155" s="277" t="s">
        <v>0</v>
      </c>
      <c r="C155" s="270"/>
      <c r="D155" s="277" t="s">
        <v>1</v>
      </c>
      <c r="E155" s="270"/>
      <c r="F155" s="277" t="s">
        <v>2</v>
      </c>
      <c r="G155" s="270"/>
      <c r="H155" s="9" t="s">
        <v>3</v>
      </c>
      <c r="I155" s="277" t="s">
        <v>4</v>
      </c>
      <c r="J155" s="270"/>
    </row>
    <row r="156" spans="2:10" ht="12.75" customHeight="1" x14ac:dyDescent="0.25">
      <c r="B156" s="269">
        <v>1</v>
      </c>
      <c r="C156" s="270"/>
      <c r="D156" s="269" t="s">
        <v>226</v>
      </c>
      <c r="E156" s="270"/>
      <c r="F156" s="271">
        <v>4496.8999999999996</v>
      </c>
      <c r="G156" s="270"/>
      <c r="H156" s="10" t="s">
        <v>227</v>
      </c>
      <c r="I156" s="269" t="s">
        <v>228</v>
      </c>
      <c r="J156" s="270"/>
    </row>
    <row r="157" spans="2:10" x14ac:dyDescent="0.25">
      <c r="B157" s="277"/>
      <c r="C157" s="270"/>
      <c r="D157" s="277" t="s">
        <v>436</v>
      </c>
      <c r="E157" s="270"/>
      <c r="F157" s="278">
        <v>4496.8999999999996</v>
      </c>
      <c r="G157" s="270"/>
      <c r="H157" s="9"/>
      <c r="I157" s="277"/>
      <c r="J157" s="270"/>
    </row>
    <row r="158" spans="2:10" ht="45.6" customHeight="1" x14ac:dyDescent="0.25">
      <c r="B158" s="276" t="s">
        <v>113</v>
      </c>
      <c r="C158" s="273"/>
      <c r="D158" s="273"/>
      <c r="E158" s="273"/>
      <c r="F158" s="273"/>
      <c r="G158" s="273"/>
      <c r="H158" s="273"/>
      <c r="I158" s="273"/>
      <c r="J158" s="273"/>
    </row>
    <row r="159" spans="2:10" ht="12.75" customHeight="1" x14ac:dyDescent="0.25">
      <c r="B159" s="277" t="s">
        <v>0</v>
      </c>
      <c r="C159" s="270"/>
      <c r="D159" s="277" t="s">
        <v>1</v>
      </c>
      <c r="E159" s="270"/>
      <c r="F159" s="277" t="s">
        <v>2</v>
      </c>
      <c r="G159" s="270"/>
      <c r="H159" s="9" t="s">
        <v>3</v>
      </c>
      <c r="I159" s="277" t="s">
        <v>4</v>
      </c>
      <c r="J159" s="270"/>
    </row>
    <row r="160" spans="2:10" ht="12.75" customHeight="1" x14ac:dyDescent="0.25">
      <c r="B160" s="269">
        <v>1</v>
      </c>
      <c r="C160" s="270"/>
      <c r="D160" s="269" t="s">
        <v>229</v>
      </c>
      <c r="E160" s="270"/>
      <c r="F160" s="271">
        <v>1500</v>
      </c>
      <c r="G160" s="270"/>
      <c r="H160" s="10" t="s">
        <v>18</v>
      </c>
      <c r="I160" s="269" t="s">
        <v>230</v>
      </c>
      <c r="J160" s="270"/>
    </row>
    <row r="161" spans="2:10" ht="12.75" customHeight="1" x14ac:dyDescent="0.25">
      <c r="B161" s="269">
        <v>2</v>
      </c>
      <c r="C161" s="270"/>
      <c r="D161" s="269" t="s">
        <v>117</v>
      </c>
      <c r="E161" s="270"/>
      <c r="F161" s="271">
        <v>60</v>
      </c>
      <c r="G161" s="270"/>
      <c r="H161" s="10" t="s">
        <v>23</v>
      </c>
      <c r="I161" s="269" t="s">
        <v>184</v>
      </c>
      <c r="J161" s="270"/>
    </row>
    <row r="162" spans="2:10" ht="12.75" customHeight="1" x14ac:dyDescent="0.25">
      <c r="B162" s="269">
        <v>3</v>
      </c>
      <c r="C162" s="270"/>
      <c r="D162" s="269" t="s">
        <v>118</v>
      </c>
      <c r="E162" s="270"/>
      <c r="F162" s="271">
        <v>220.5</v>
      </c>
      <c r="G162" s="270"/>
      <c r="H162" s="10" t="s">
        <v>119</v>
      </c>
      <c r="I162" s="269" t="s">
        <v>114</v>
      </c>
      <c r="J162" s="270"/>
    </row>
    <row r="163" spans="2:10" ht="12.75" customHeight="1" x14ac:dyDescent="0.25">
      <c r="B163" s="269">
        <v>4</v>
      </c>
      <c r="C163" s="270"/>
      <c r="D163" s="269" t="s">
        <v>231</v>
      </c>
      <c r="E163" s="270"/>
      <c r="F163" s="271">
        <v>1000</v>
      </c>
      <c r="G163" s="270"/>
      <c r="H163" s="10" t="s">
        <v>18</v>
      </c>
      <c r="I163" s="269" t="s">
        <v>232</v>
      </c>
      <c r="J163" s="270"/>
    </row>
    <row r="164" spans="2:10" ht="12.75" customHeight="1" x14ac:dyDescent="0.25">
      <c r="B164" s="269">
        <v>5</v>
      </c>
      <c r="C164" s="270"/>
      <c r="D164" s="269" t="s">
        <v>231</v>
      </c>
      <c r="E164" s="270"/>
      <c r="F164" s="271">
        <v>720</v>
      </c>
      <c r="G164" s="270"/>
      <c r="H164" s="10" t="s">
        <v>85</v>
      </c>
      <c r="I164" s="269" t="s">
        <v>233</v>
      </c>
      <c r="J164" s="270"/>
    </row>
    <row r="165" spans="2:10" ht="12.75" customHeight="1" x14ac:dyDescent="0.25">
      <c r="B165" s="269">
        <v>6</v>
      </c>
      <c r="C165" s="270"/>
      <c r="D165" s="269" t="s">
        <v>234</v>
      </c>
      <c r="E165" s="270"/>
      <c r="F165" s="271">
        <v>17.55</v>
      </c>
      <c r="G165" s="270"/>
      <c r="H165" s="10" t="s">
        <v>195</v>
      </c>
      <c r="I165" s="269" t="s">
        <v>235</v>
      </c>
      <c r="J165" s="270"/>
    </row>
    <row r="166" spans="2:10" ht="12.75" customHeight="1" x14ac:dyDescent="0.25">
      <c r="B166" s="269">
        <v>7</v>
      </c>
      <c r="C166" s="270"/>
      <c r="D166" s="269" t="s">
        <v>236</v>
      </c>
      <c r="E166" s="270"/>
      <c r="F166" s="271">
        <v>177</v>
      </c>
      <c r="G166" s="270"/>
      <c r="H166" s="10" t="s">
        <v>110</v>
      </c>
      <c r="I166" s="269" t="s">
        <v>237</v>
      </c>
      <c r="J166" s="270"/>
    </row>
    <row r="167" spans="2:10" ht="12.75" customHeight="1" x14ac:dyDescent="0.25">
      <c r="B167" s="269">
        <v>8</v>
      </c>
      <c r="C167" s="270"/>
      <c r="D167" s="269" t="s">
        <v>229</v>
      </c>
      <c r="E167" s="270"/>
      <c r="F167" s="271">
        <v>1500</v>
      </c>
      <c r="G167" s="270"/>
      <c r="H167" s="10" t="s">
        <v>105</v>
      </c>
      <c r="I167" s="269" t="s">
        <v>230</v>
      </c>
      <c r="J167" s="270"/>
    </row>
    <row r="168" spans="2:10" ht="12.75" customHeight="1" x14ac:dyDescent="0.25">
      <c r="B168" s="269">
        <v>9</v>
      </c>
      <c r="C168" s="270"/>
      <c r="D168" s="269" t="s">
        <v>238</v>
      </c>
      <c r="E168" s="270"/>
      <c r="F168" s="271">
        <v>177</v>
      </c>
      <c r="G168" s="270"/>
      <c r="H168" s="10" t="s">
        <v>39</v>
      </c>
      <c r="I168" s="269" t="s">
        <v>237</v>
      </c>
      <c r="J168" s="270"/>
    </row>
    <row r="169" spans="2:10" ht="12.75" customHeight="1" x14ac:dyDescent="0.25">
      <c r="B169" s="269">
        <v>10</v>
      </c>
      <c r="C169" s="270"/>
      <c r="D169" s="269" t="s">
        <v>234</v>
      </c>
      <c r="E169" s="270"/>
      <c r="F169" s="271">
        <v>297.02999999999997</v>
      </c>
      <c r="G169" s="270"/>
      <c r="H169" s="10" t="s">
        <v>39</v>
      </c>
      <c r="I169" s="269" t="s">
        <v>235</v>
      </c>
      <c r="J169" s="270"/>
    </row>
    <row r="170" spans="2:10" ht="12.75" customHeight="1" x14ac:dyDescent="0.25">
      <c r="B170" s="269">
        <v>11</v>
      </c>
      <c r="C170" s="270"/>
      <c r="D170" s="269" t="s">
        <v>229</v>
      </c>
      <c r="E170" s="270"/>
      <c r="F170" s="271">
        <v>1500</v>
      </c>
      <c r="G170" s="270"/>
      <c r="H170" s="10" t="s">
        <v>92</v>
      </c>
      <c r="I170" s="269" t="s">
        <v>230</v>
      </c>
      <c r="J170" s="270"/>
    </row>
    <row r="171" spans="2:10" ht="12.75" customHeight="1" x14ac:dyDescent="0.25">
      <c r="B171" s="269">
        <v>12</v>
      </c>
      <c r="C171" s="270"/>
      <c r="D171" s="269" t="s">
        <v>437</v>
      </c>
      <c r="E171" s="270"/>
      <c r="F171" s="271">
        <v>24.5</v>
      </c>
      <c r="G171" s="270"/>
      <c r="H171" s="10" t="s">
        <v>56</v>
      </c>
      <c r="I171" s="269" t="s">
        <v>114</v>
      </c>
      <c r="J171" s="270"/>
    </row>
    <row r="172" spans="2:10" ht="12.75" customHeight="1" x14ac:dyDescent="0.25">
      <c r="B172" s="269">
        <v>13</v>
      </c>
      <c r="C172" s="270"/>
      <c r="D172" s="269" t="s">
        <v>239</v>
      </c>
      <c r="E172" s="270"/>
      <c r="F172" s="271">
        <v>122.46</v>
      </c>
      <c r="G172" s="270"/>
      <c r="H172" s="10" t="s">
        <v>112</v>
      </c>
      <c r="I172" s="269" t="s">
        <v>198</v>
      </c>
      <c r="J172" s="270"/>
    </row>
    <row r="173" spans="2:10" x14ac:dyDescent="0.25">
      <c r="B173" s="277"/>
      <c r="C173" s="270"/>
      <c r="D173" s="277" t="s">
        <v>436</v>
      </c>
      <c r="E173" s="270"/>
      <c r="F173" s="278">
        <v>7316.04</v>
      </c>
      <c r="G173" s="270"/>
      <c r="H173" s="9"/>
      <c r="I173" s="277"/>
      <c r="J173" s="270"/>
    </row>
    <row r="174" spans="2:10" ht="45.6" customHeight="1" x14ac:dyDescent="0.25">
      <c r="B174" s="276" t="s">
        <v>240</v>
      </c>
      <c r="C174" s="273"/>
      <c r="D174" s="273"/>
      <c r="E174" s="273"/>
      <c r="F174" s="273"/>
      <c r="G174" s="273"/>
      <c r="H174" s="273"/>
      <c r="I174" s="273"/>
      <c r="J174" s="273"/>
    </row>
    <row r="175" spans="2:10" ht="12.75" customHeight="1" x14ac:dyDescent="0.25">
      <c r="B175" s="277" t="s">
        <v>0</v>
      </c>
      <c r="C175" s="270"/>
      <c r="D175" s="277" t="s">
        <v>1</v>
      </c>
      <c r="E175" s="270"/>
      <c r="F175" s="277" t="s">
        <v>2</v>
      </c>
      <c r="G175" s="270"/>
      <c r="H175" s="9" t="s">
        <v>3</v>
      </c>
      <c r="I175" s="277" t="s">
        <v>4</v>
      </c>
      <c r="J175" s="270"/>
    </row>
    <row r="176" spans="2:10" ht="12.75" customHeight="1" x14ac:dyDescent="0.25">
      <c r="B176" s="269">
        <v>1</v>
      </c>
      <c r="C176" s="270"/>
      <c r="D176" s="269" t="s">
        <v>241</v>
      </c>
      <c r="E176" s="270"/>
      <c r="F176" s="271">
        <v>770</v>
      </c>
      <c r="G176" s="270"/>
      <c r="H176" s="10" t="s">
        <v>119</v>
      </c>
      <c r="I176" s="269" t="s">
        <v>242</v>
      </c>
      <c r="J176" s="270"/>
    </row>
    <row r="177" spans="2:10" x14ac:dyDescent="0.25">
      <c r="B177" s="277"/>
      <c r="C177" s="270"/>
      <c r="D177" s="277" t="s">
        <v>436</v>
      </c>
      <c r="E177" s="270"/>
      <c r="F177" s="278">
        <v>770</v>
      </c>
      <c r="G177" s="270"/>
      <c r="H177" s="9"/>
      <c r="I177" s="277"/>
      <c r="J177" s="270"/>
    </row>
    <row r="178" spans="2:10" ht="45.6" customHeight="1" x14ac:dyDescent="0.25">
      <c r="B178" s="276" t="s">
        <v>243</v>
      </c>
      <c r="C178" s="273"/>
      <c r="D178" s="273"/>
      <c r="E178" s="273"/>
      <c r="F178" s="273"/>
      <c r="G178" s="273"/>
      <c r="H178" s="273"/>
      <c r="I178" s="273"/>
      <c r="J178" s="273"/>
    </row>
    <row r="179" spans="2:10" ht="12.75" customHeight="1" x14ac:dyDescent="0.25">
      <c r="B179" s="277" t="s">
        <v>0</v>
      </c>
      <c r="C179" s="270"/>
      <c r="D179" s="277" t="s">
        <v>1</v>
      </c>
      <c r="E179" s="270"/>
      <c r="F179" s="277" t="s">
        <v>2</v>
      </c>
      <c r="G179" s="270"/>
      <c r="H179" s="9" t="s">
        <v>3</v>
      </c>
      <c r="I179" s="277" t="s">
        <v>4</v>
      </c>
      <c r="J179" s="270"/>
    </row>
    <row r="180" spans="2:10" ht="12.75" customHeight="1" x14ac:dyDescent="0.25">
      <c r="B180" s="269">
        <v>1</v>
      </c>
      <c r="C180" s="270"/>
      <c r="D180" s="272" t="s">
        <v>433</v>
      </c>
      <c r="E180" s="270"/>
      <c r="F180" s="271">
        <v>4629.6499999999996</v>
      </c>
      <c r="G180" s="270"/>
      <c r="H180" s="10" t="s">
        <v>58</v>
      </c>
      <c r="I180" s="269" t="s">
        <v>244</v>
      </c>
      <c r="J180" s="270"/>
    </row>
    <row r="181" spans="2:10" ht="12.75" customHeight="1" x14ac:dyDescent="0.25">
      <c r="B181" s="269">
        <v>2</v>
      </c>
      <c r="C181" s="270"/>
      <c r="D181" s="269" t="s">
        <v>245</v>
      </c>
      <c r="E181" s="270"/>
      <c r="F181" s="271">
        <v>3704</v>
      </c>
      <c r="G181" s="270"/>
      <c r="H181" s="10" t="s">
        <v>25</v>
      </c>
      <c r="I181" s="269" t="s">
        <v>246</v>
      </c>
      <c r="J181" s="270"/>
    </row>
    <row r="182" spans="2:10" ht="12.75" customHeight="1" x14ac:dyDescent="0.25">
      <c r="B182" s="269">
        <v>3</v>
      </c>
      <c r="C182" s="270"/>
      <c r="D182" s="269" t="s">
        <v>247</v>
      </c>
      <c r="E182" s="270"/>
      <c r="F182" s="271">
        <v>839.38</v>
      </c>
      <c r="G182" s="270"/>
      <c r="H182" s="10" t="s">
        <v>58</v>
      </c>
      <c r="I182" s="269" t="s">
        <v>248</v>
      </c>
      <c r="J182" s="270"/>
    </row>
    <row r="183" spans="2:10" ht="12.75" customHeight="1" x14ac:dyDescent="0.25">
      <c r="B183" s="269">
        <v>4</v>
      </c>
      <c r="C183" s="270"/>
      <c r="D183" s="269" t="s">
        <v>249</v>
      </c>
      <c r="E183" s="270"/>
      <c r="F183" s="271">
        <v>21.7</v>
      </c>
      <c r="G183" s="270"/>
      <c r="H183" s="10" t="s">
        <v>110</v>
      </c>
      <c r="I183" s="269" t="s">
        <v>233</v>
      </c>
      <c r="J183" s="270"/>
    </row>
    <row r="184" spans="2:10" ht="12.75" customHeight="1" x14ac:dyDescent="0.25">
      <c r="B184" s="269">
        <v>5</v>
      </c>
      <c r="C184" s="270"/>
      <c r="D184" s="269" t="s">
        <v>249</v>
      </c>
      <c r="E184" s="270"/>
      <c r="F184" s="271">
        <v>2975</v>
      </c>
      <c r="G184" s="270"/>
      <c r="H184" s="10" t="s">
        <v>62</v>
      </c>
      <c r="I184" s="269" t="s">
        <v>250</v>
      </c>
      <c r="J184" s="270"/>
    </row>
    <row r="185" spans="2:10" ht="12.75" customHeight="1" x14ac:dyDescent="0.25">
      <c r="B185" s="269">
        <v>6</v>
      </c>
      <c r="C185" s="270"/>
      <c r="D185" s="269" t="s">
        <v>251</v>
      </c>
      <c r="E185" s="270"/>
      <c r="F185" s="271">
        <v>190</v>
      </c>
      <c r="G185" s="270"/>
      <c r="H185" s="10" t="s">
        <v>82</v>
      </c>
      <c r="I185" s="269" t="s">
        <v>252</v>
      </c>
      <c r="J185" s="270"/>
    </row>
    <row r="186" spans="2:10" ht="12.75" customHeight="1" x14ac:dyDescent="0.25">
      <c r="B186" s="269">
        <v>7</v>
      </c>
      <c r="C186" s="270"/>
      <c r="D186" s="269" t="s">
        <v>253</v>
      </c>
      <c r="E186" s="270"/>
      <c r="F186" s="271">
        <v>822.1</v>
      </c>
      <c r="G186" s="270"/>
      <c r="H186" s="10" t="s">
        <v>103</v>
      </c>
      <c r="I186" s="269" t="s">
        <v>254</v>
      </c>
      <c r="J186" s="270"/>
    </row>
    <row r="187" spans="2:10" ht="12.75" customHeight="1" x14ac:dyDescent="0.25">
      <c r="B187" s="269">
        <v>8</v>
      </c>
      <c r="C187" s="270"/>
      <c r="D187" s="269" t="s">
        <v>255</v>
      </c>
      <c r="E187" s="270"/>
      <c r="F187" s="271">
        <v>388.5</v>
      </c>
      <c r="G187" s="270"/>
      <c r="H187" s="10" t="s">
        <v>16</v>
      </c>
      <c r="I187" s="269" t="s">
        <v>256</v>
      </c>
      <c r="J187" s="270"/>
    </row>
    <row r="188" spans="2:10" ht="12.75" customHeight="1" x14ac:dyDescent="0.25">
      <c r="B188" s="269">
        <v>9</v>
      </c>
      <c r="C188" s="270"/>
      <c r="D188" s="269" t="s">
        <v>257</v>
      </c>
      <c r="E188" s="270"/>
      <c r="F188" s="271">
        <v>200</v>
      </c>
      <c r="G188" s="270"/>
      <c r="H188" s="10" t="s">
        <v>148</v>
      </c>
      <c r="I188" s="269" t="s">
        <v>258</v>
      </c>
      <c r="J188" s="270"/>
    </row>
    <row r="189" spans="2:10" ht="12.75" customHeight="1" x14ac:dyDescent="0.25">
      <c r="B189" s="269">
        <v>10</v>
      </c>
      <c r="C189" s="270"/>
      <c r="D189" s="269" t="s">
        <v>255</v>
      </c>
      <c r="E189" s="270"/>
      <c r="F189" s="271">
        <v>404.5</v>
      </c>
      <c r="G189" s="270"/>
      <c r="H189" s="10" t="s">
        <v>103</v>
      </c>
      <c r="I189" s="269" t="s">
        <v>256</v>
      </c>
      <c r="J189" s="270"/>
    </row>
    <row r="190" spans="2:10" x14ac:dyDescent="0.25">
      <c r="B190" s="277"/>
      <c r="C190" s="270"/>
      <c r="D190" s="277" t="s">
        <v>436</v>
      </c>
      <c r="E190" s="270"/>
      <c r="F190" s="278">
        <v>14174.83</v>
      </c>
      <c r="G190" s="270"/>
      <c r="H190" s="9"/>
      <c r="I190" s="277"/>
      <c r="J190" s="270"/>
    </row>
    <row r="191" spans="2:10" ht="45.6" customHeight="1" x14ac:dyDescent="0.25">
      <c r="B191" s="284" t="s">
        <v>434</v>
      </c>
      <c r="C191" s="273"/>
      <c r="D191" s="273"/>
      <c r="E191" s="273"/>
      <c r="F191" s="273"/>
      <c r="G191" s="273"/>
      <c r="H191" s="273"/>
      <c r="I191" s="273"/>
      <c r="J191" s="273"/>
    </row>
    <row r="192" spans="2:10" ht="12.75" customHeight="1" x14ac:dyDescent="0.25">
      <c r="B192" s="277" t="s">
        <v>0</v>
      </c>
      <c r="C192" s="270"/>
      <c r="D192" s="277" t="s">
        <v>1</v>
      </c>
      <c r="E192" s="270"/>
      <c r="F192" s="277" t="s">
        <v>2</v>
      </c>
      <c r="G192" s="270"/>
      <c r="H192" s="9" t="s">
        <v>3</v>
      </c>
      <c r="I192" s="277" t="s">
        <v>4</v>
      </c>
      <c r="J192" s="270"/>
    </row>
    <row r="193" spans="2:10" ht="12.75" customHeight="1" x14ac:dyDescent="0.25">
      <c r="B193" s="269">
        <v>1</v>
      </c>
      <c r="C193" s="270"/>
      <c r="D193" s="269" t="s">
        <v>259</v>
      </c>
      <c r="E193" s="270"/>
      <c r="F193" s="271">
        <v>223.28</v>
      </c>
      <c r="G193" s="270"/>
      <c r="H193" s="10" t="s">
        <v>19</v>
      </c>
      <c r="I193" s="269" t="s">
        <v>140</v>
      </c>
      <c r="J193" s="270"/>
    </row>
    <row r="194" spans="2:10" ht="12.75" customHeight="1" x14ac:dyDescent="0.25">
      <c r="B194" s="269">
        <v>2</v>
      </c>
      <c r="C194" s="270"/>
      <c r="D194" s="269" t="s">
        <v>259</v>
      </c>
      <c r="E194" s="270"/>
      <c r="F194" s="271">
        <v>226.04</v>
      </c>
      <c r="G194" s="270"/>
      <c r="H194" s="10" t="s">
        <v>19</v>
      </c>
      <c r="I194" s="269" t="s">
        <v>140</v>
      </c>
      <c r="J194" s="270"/>
    </row>
    <row r="195" spans="2:10" ht="12.75" customHeight="1" x14ac:dyDescent="0.25">
      <c r="B195" s="269">
        <v>3</v>
      </c>
      <c r="C195" s="270"/>
      <c r="D195" s="269" t="s">
        <v>259</v>
      </c>
      <c r="E195" s="270"/>
      <c r="F195" s="271">
        <v>6807.87</v>
      </c>
      <c r="G195" s="270"/>
      <c r="H195" s="10" t="s">
        <v>148</v>
      </c>
      <c r="I195" s="269" t="s">
        <v>140</v>
      </c>
      <c r="J195" s="270"/>
    </row>
    <row r="196" spans="2:10" x14ac:dyDescent="0.25">
      <c r="B196" s="277"/>
      <c r="C196" s="270"/>
      <c r="D196" s="277" t="s">
        <v>436</v>
      </c>
      <c r="E196" s="270"/>
      <c r="F196" s="278">
        <v>7257.19</v>
      </c>
      <c r="G196" s="270"/>
      <c r="H196" s="9"/>
      <c r="I196" s="277"/>
      <c r="J196" s="270"/>
    </row>
    <row r="197" spans="2:10" ht="45.6" customHeight="1" x14ac:dyDescent="0.25">
      <c r="B197" s="276" t="s">
        <v>260</v>
      </c>
      <c r="C197" s="273"/>
      <c r="D197" s="273"/>
      <c r="E197" s="273"/>
      <c r="F197" s="273"/>
      <c r="G197" s="273"/>
      <c r="H197" s="273"/>
      <c r="I197" s="273"/>
      <c r="J197" s="273"/>
    </row>
    <row r="198" spans="2:10" ht="12.75" customHeight="1" x14ac:dyDescent="0.25">
      <c r="B198" s="277" t="s">
        <v>0</v>
      </c>
      <c r="C198" s="270"/>
      <c r="D198" s="277" t="s">
        <v>1</v>
      </c>
      <c r="E198" s="270"/>
      <c r="F198" s="277" t="s">
        <v>2</v>
      </c>
      <c r="G198" s="270"/>
      <c r="H198" s="9" t="s">
        <v>3</v>
      </c>
      <c r="I198" s="277" t="s">
        <v>4</v>
      </c>
      <c r="J198" s="270"/>
    </row>
    <row r="199" spans="2:10" ht="12.75" customHeight="1" x14ac:dyDescent="0.25">
      <c r="B199" s="269">
        <v>1</v>
      </c>
      <c r="C199" s="270"/>
      <c r="D199" s="272" t="s">
        <v>432</v>
      </c>
      <c r="E199" s="270"/>
      <c r="F199" s="271">
        <v>10</v>
      </c>
      <c r="G199" s="270"/>
      <c r="H199" s="10" t="s">
        <v>261</v>
      </c>
      <c r="I199" s="269" t="s">
        <v>116</v>
      </c>
      <c r="J199" s="270"/>
    </row>
    <row r="200" spans="2:10" ht="12.75" customHeight="1" x14ac:dyDescent="0.25">
      <c r="B200" s="269">
        <v>2</v>
      </c>
      <c r="C200" s="270"/>
      <c r="D200" s="272" t="s">
        <v>432</v>
      </c>
      <c r="E200" s="270"/>
      <c r="F200" s="271">
        <v>10</v>
      </c>
      <c r="G200" s="270"/>
      <c r="H200" s="10" t="s">
        <v>261</v>
      </c>
      <c r="I200" s="269" t="s">
        <v>116</v>
      </c>
      <c r="J200" s="270"/>
    </row>
    <row r="201" spans="2:10" ht="12.75" customHeight="1" x14ac:dyDescent="0.25">
      <c r="B201" s="269">
        <v>3</v>
      </c>
      <c r="C201" s="270"/>
      <c r="D201" s="272" t="s">
        <v>432</v>
      </c>
      <c r="E201" s="270"/>
      <c r="F201" s="271">
        <v>20</v>
      </c>
      <c r="G201" s="270"/>
      <c r="H201" s="10" t="s">
        <v>261</v>
      </c>
      <c r="I201" s="269" t="s">
        <v>116</v>
      </c>
      <c r="J201" s="270"/>
    </row>
    <row r="202" spans="2:10" ht="12.75" customHeight="1" x14ac:dyDescent="0.25">
      <c r="B202" s="269">
        <v>4</v>
      </c>
      <c r="C202" s="270"/>
      <c r="D202" s="272" t="s">
        <v>432</v>
      </c>
      <c r="E202" s="270"/>
      <c r="F202" s="271">
        <v>20</v>
      </c>
      <c r="G202" s="270"/>
      <c r="H202" s="10" t="s">
        <v>261</v>
      </c>
      <c r="I202" s="269" t="s">
        <v>116</v>
      </c>
      <c r="J202" s="270"/>
    </row>
    <row r="203" spans="2:10" ht="12.75" customHeight="1" x14ac:dyDescent="0.25">
      <c r="B203" s="269">
        <v>5</v>
      </c>
      <c r="C203" s="270"/>
      <c r="D203" s="272" t="s">
        <v>432</v>
      </c>
      <c r="E203" s="270"/>
      <c r="F203" s="271">
        <v>10</v>
      </c>
      <c r="G203" s="270"/>
      <c r="H203" s="10" t="s">
        <v>16</v>
      </c>
      <c r="I203" s="269" t="s">
        <v>116</v>
      </c>
      <c r="J203" s="270"/>
    </row>
    <row r="204" spans="2:10" ht="12.75" customHeight="1" x14ac:dyDescent="0.25">
      <c r="B204" s="269">
        <v>6</v>
      </c>
      <c r="C204" s="270"/>
      <c r="D204" s="272" t="s">
        <v>432</v>
      </c>
      <c r="E204" s="270"/>
      <c r="F204" s="271">
        <v>25</v>
      </c>
      <c r="G204" s="270"/>
      <c r="H204" s="10" t="s">
        <v>262</v>
      </c>
      <c r="I204" s="269" t="s">
        <v>116</v>
      </c>
      <c r="J204" s="270"/>
    </row>
    <row r="205" spans="2:10" ht="12.75" customHeight="1" x14ac:dyDescent="0.25">
      <c r="B205" s="269">
        <v>7</v>
      </c>
      <c r="C205" s="270"/>
      <c r="D205" s="272" t="s">
        <v>432</v>
      </c>
      <c r="E205" s="270"/>
      <c r="F205" s="271">
        <v>25</v>
      </c>
      <c r="G205" s="270"/>
      <c r="H205" s="10" t="s">
        <v>262</v>
      </c>
      <c r="I205" s="269" t="s">
        <v>116</v>
      </c>
      <c r="J205" s="270"/>
    </row>
    <row r="206" spans="2:10" ht="12.75" customHeight="1" x14ac:dyDescent="0.25">
      <c r="B206" s="269">
        <v>8</v>
      </c>
      <c r="C206" s="270"/>
      <c r="D206" s="272" t="s">
        <v>432</v>
      </c>
      <c r="E206" s="270"/>
      <c r="F206" s="271">
        <v>25</v>
      </c>
      <c r="G206" s="270"/>
      <c r="H206" s="10" t="s">
        <v>262</v>
      </c>
      <c r="I206" s="269" t="s">
        <v>116</v>
      </c>
      <c r="J206" s="270"/>
    </row>
    <row r="207" spans="2:10" ht="12.75" customHeight="1" x14ac:dyDescent="0.25">
      <c r="B207" s="269">
        <v>9</v>
      </c>
      <c r="C207" s="270"/>
      <c r="D207" s="272" t="s">
        <v>432</v>
      </c>
      <c r="E207" s="270"/>
      <c r="F207" s="271">
        <v>25</v>
      </c>
      <c r="G207" s="270"/>
      <c r="H207" s="10" t="s">
        <v>262</v>
      </c>
      <c r="I207" s="269" t="s">
        <v>116</v>
      </c>
      <c r="J207" s="270"/>
    </row>
    <row r="208" spans="2:10" ht="12.75" customHeight="1" x14ac:dyDescent="0.25">
      <c r="B208" s="269">
        <v>10</v>
      </c>
      <c r="C208" s="270"/>
      <c r="D208" s="272" t="s">
        <v>432</v>
      </c>
      <c r="E208" s="270"/>
      <c r="F208" s="271">
        <v>40</v>
      </c>
      <c r="G208" s="270"/>
      <c r="H208" s="10" t="s">
        <v>262</v>
      </c>
      <c r="I208" s="269" t="s">
        <v>116</v>
      </c>
      <c r="J208" s="270"/>
    </row>
    <row r="209" spans="2:10" ht="12.75" customHeight="1" x14ac:dyDescent="0.25">
      <c r="B209" s="269">
        <v>11</v>
      </c>
      <c r="C209" s="270"/>
      <c r="D209" s="272" t="s">
        <v>432</v>
      </c>
      <c r="E209" s="270"/>
      <c r="F209" s="271">
        <v>40</v>
      </c>
      <c r="G209" s="270"/>
      <c r="H209" s="10" t="s">
        <v>262</v>
      </c>
      <c r="I209" s="269" t="s">
        <v>116</v>
      </c>
      <c r="J209" s="270"/>
    </row>
    <row r="210" spans="2:10" ht="12.75" customHeight="1" x14ac:dyDescent="0.25">
      <c r="B210" s="269">
        <v>12</v>
      </c>
      <c r="C210" s="270"/>
      <c r="D210" s="272" t="s">
        <v>432</v>
      </c>
      <c r="E210" s="270"/>
      <c r="F210" s="271">
        <v>40</v>
      </c>
      <c r="G210" s="270"/>
      <c r="H210" s="10" t="s">
        <v>262</v>
      </c>
      <c r="I210" s="269" t="s">
        <v>116</v>
      </c>
      <c r="J210" s="270"/>
    </row>
    <row r="211" spans="2:10" ht="12.75" customHeight="1" x14ac:dyDescent="0.25">
      <c r="B211" s="269">
        <v>13</v>
      </c>
      <c r="C211" s="270"/>
      <c r="D211" s="272" t="s">
        <v>432</v>
      </c>
      <c r="E211" s="270"/>
      <c r="F211" s="271">
        <v>40</v>
      </c>
      <c r="G211" s="270"/>
      <c r="H211" s="10" t="s">
        <v>262</v>
      </c>
      <c r="I211" s="269" t="s">
        <v>116</v>
      </c>
      <c r="J211" s="270"/>
    </row>
    <row r="212" spans="2:10" ht="12.75" customHeight="1" x14ac:dyDescent="0.25">
      <c r="B212" s="269">
        <v>14</v>
      </c>
      <c r="C212" s="270"/>
      <c r="D212" s="272" t="s">
        <v>432</v>
      </c>
      <c r="E212" s="270"/>
      <c r="F212" s="271">
        <v>10</v>
      </c>
      <c r="G212" s="270"/>
      <c r="H212" s="10" t="s">
        <v>262</v>
      </c>
      <c r="I212" s="269" t="s">
        <v>116</v>
      </c>
      <c r="J212" s="270"/>
    </row>
    <row r="213" spans="2:10" ht="12.75" customHeight="1" x14ac:dyDescent="0.25">
      <c r="B213" s="269">
        <v>15</v>
      </c>
      <c r="C213" s="270"/>
      <c r="D213" s="272" t="s">
        <v>432</v>
      </c>
      <c r="E213" s="270"/>
      <c r="F213" s="271">
        <v>10</v>
      </c>
      <c r="G213" s="270"/>
      <c r="H213" s="10" t="s">
        <v>82</v>
      </c>
      <c r="I213" s="269" t="s">
        <v>116</v>
      </c>
      <c r="J213" s="270"/>
    </row>
    <row r="214" spans="2:10" ht="12.75" customHeight="1" x14ac:dyDescent="0.25">
      <c r="B214" s="269">
        <v>16</v>
      </c>
      <c r="C214" s="270"/>
      <c r="D214" s="272" t="s">
        <v>432</v>
      </c>
      <c r="E214" s="270"/>
      <c r="F214" s="271">
        <v>10</v>
      </c>
      <c r="G214" s="270"/>
      <c r="H214" s="10" t="s">
        <v>82</v>
      </c>
      <c r="I214" s="269" t="s">
        <v>116</v>
      </c>
      <c r="J214" s="270"/>
    </row>
    <row r="215" spans="2:10" ht="12.75" customHeight="1" x14ac:dyDescent="0.25">
      <c r="B215" s="269">
        <v>17</v>
      </c>
      <c r="C215" s="270"/>
      <c r="D215" s="272" t="s">
        <v>432</v>
      </c>
      <c r="E215" s="270"/>
      <c r="F215" s="271">
        <v>10</v>
      </c>
      <c r="G215" s="270"/>
      <c r="H215" s="10" t="s">
        <v>82</v>
      </c>
      <c r="I215" s="269" t="s">
        <v>116</v>
      </c>
      <c r="J215" s="270"/>
    </row>
    <row r="216" spans="2:10" ht="12.75" customHeight="1" x14ac:dyDescent="0.25">
      <c r="B216" s="269">
        <v>18</v>
      </c>
      <c r="C216" s="270"/>
      <c r="D216" s="272" t="s">
        <v>432</v>
      </c>
      <c r="E216" s="270"/>
      <c r="F216" s="271">
        <v>40</v>
      </c>
      <c r="G216" s="270"/>
      <c r="H216" s="10" t="s">
        <v>82</v>
      </c>
      <c r="I216" s="269" t="s">
        <v>116</v>
      </c>
      <c r="J216" s="270"/>
    </row>
    <row r="217" spans="2:10" ht="12.75" customHeight="1" x14ac:dyDescent="0.25">
      <c r="B217" s="269">
        <v>19</v>
      </c>
      <c r="C217" s="270"/>
      <c r="D217" s="272" t="s">
        <v>432</v>
      </c>
      <c r="E217" s="270"/>
      <c r="F217" s="271">
        <v>25</v>
      </c>
      <c r="G217" s="270"/>
      <c r="H217" s="10" t="s">
        <v>263</v>
      </c>
      <c r="I217" s="269" t="s">
        <v>116</v>
      </c>
      <c r="J217" s="270"/>
    </row>
    <row r="218" spans="2:10" ht="12.75" customHeight="1" x14ac:dyDescent="0.25">
      <c r="B218" s="269">
        <v>20</v>
      </c>
      <c r="C218" s="270"/>
      <c r="D218" s="272" t="s">
        <v>432</v>
      </c>
      <c r="E218" s="270"/>
      <c r="F218" s="271">
        <v>10</v>
      </c>
      <c r="G218" s="270"/>
      <c r="H218" s="10" t="s">
        <v>152</v>
      </c>
      <c r="I218" s="269" t="s">
        <v>116</v>
      </c>
      <c r="J218" s="270"/>
    </row>
    <row r="219" spans="2:10" x14ac:dyDescent="0.25">
      <c r="B219" s="277"/>
      <c r="C219" s="270"/>
      <c r="D219" s="277" t="s">
        <v>436</v>
      </c>
      <c r="E219" s="270"/>
      <c r="F219" s="278">
        <v>445</v>
      </c>
      <c r="G219" s="270"/>
      <c r="H219" s="9"/>
      <c r="I219" s="277"/>
      <c r="J219" s="270"/>
    </row>
    <row r="220" spans="2:10" ht="45.6" customHeight="1" x14ac:dyDescent="0.25">
      <c r="B220" s="276" t="s">
        <v>264</v>
      </c>
      <c r="C220" s="273"/>
      <c r="D220" s="273"/>
      <c r="E220" s="273"/>
      <c r="F220" s="273"/>
      <c r="G220" s="273"/>
      <c r="H220" s="273"/>
      <c r="I220" s="273"/>
      <c r="J220" s="273"/>
    </row>
    <row r="221" spans="2:10" ht="12.75" customHeight="1" x14ac:dyDescent="0.25">
      <c r="B221" s="277" t="s">
        <v>0</v>
      </c>
      <c r="C221" s="270"/>
      <c r="D221" s="277" t="s">
        <v>1</v>
      </c>
      <c r="E221" s="270"/>
      <c r="F221" s="277" t="s">
        <v>2</v>
      </c>
      <c r="G221" s="270"/>
      <c r="H221" s="9" t="s">
        <v>3</v>
      </c>
      <c r="I221" s="277" t="s">
        <v>4</v>
      </c>
      <c r="J221" s="270"/>
    </row>
    <row r="222" spans="2:10" ht="12.75" customHeight="1" x14ac:dyDescent="0.25">
      <c r="B222" s="269">
        <v>1</v>
      </c>
      <c r="C222" s="270"/>
      <c r="D222" s="269" t="s">
        <v>265</v>
      </c>
      <c r="E222" s="270"/>
      <c r="F222" s="271">
        <v>44.78</v>
      </c>
      <c r="G222" s="270"/>
      <c r="H222" s="10" t="s">
        <v>19</v>
      </c>
      <c r="I222" s="269" t="s">
        <v>266</v>
      </c>
      <c r="J222" s="270"/>
    </row>
    <row r="223" spans="2:10" ht="12.75" customHeight="1" x14ac:dyDescent="0.25">
      <c r="B223" s="269">
        <v>2</v>
      </c>
      <c r="C223" s="270"/>
      <c r="D223" s="269" t="s">
        <v>265</v>
      </c>
      <c r="E223" s="270"/>
      <c r="F223" s="271">
        <v>1919.93</v>
      </c>
      <c r="G223" s="270"/>
      <c r="H223" s="10" t="s">
        <v>227</v>
      </c>
      <c r="I223" s="269" t="s">
        <v>267</v>
      </c>
      <c r="J223" s="270"/>
    </row>
    <row r="224" spans="2:10" ht="12.75" customHeight="1" x14ac:dyDescent="0.25">
      <c r="B224" s="269">
        <v>3</v>
      </c>
      <c r="C224" s="270"/>
      <c r="D224" s="269" t="s">
        <v>265</v>
      </c>
      <c r="E224" s="270"/>
      <c r="F224" s="271">
        <v>40.090000000000003</v>
      </c>
      <c r="G224" s="270"/>
      <c r="H224" s="10" t="s">
        <v>19</v>
      </c>
      <c r="I224" s="269" t="s">
        <v>266</v>
      </c>
      <c r="J224" s="270"/>
    </row>
    <row r="225" spans="2:10" x14ac:dyDescent="0.25">
      <c r="B225" s="277"/>
      <c r="C225" s="270"/>
      <c r="D225" s="277" t="s">
        <v>436</v>
      </c>
      <c r="E225" s="270"/>
      <c r="F225" s="278">
        <v>2004.8</v>
      </c>
      <c r="G225" s="270"/>
      <c r="H225" s="9"/>
      <c r="I225" s="277"/>
      <c r="J225" s="270"/>
    </row>
    <row r="226" spans="2:10" ht="45.6" customHeight="1" x14ac:dyDescent="0.25">
      <c r="B226" s="276" t="s">
        <v>268</v>
      </c>
      <c r="C226" s="273"/>
      <c r="D226" s="273"/>
      <c r="E226" s="273"/>
      <c r="F226" s="273"/>
      <c r="G226" s="273"/>
      <c r="H226" s="273"/>
      <c r="I226" s="273"/>
      <c r="J226" s="273"/>
    </row>
    <row r="227" spans="2:10" ht="12.75" customHeight="1" x14ac:dyDescent="0.25">
      <c r="B227" s="277" t="s">
        <v>0</v>
      </c>
      <c r="C227" s="270"/>
      <c r="D227" s="277" t="s">
        <v>1</v>
      </c>
      <c r="E227" s="270"/>
      <c r="F227" s="277" t="s">
        <v>2</v>
      </c>
      <c r="G227" s="270"/>
      <c r="H227" s="9" t="s">
        <v>3</v>
      </c>
      <c r="I227" s="277" t="s">
        <v>4</v>
      </c>
      <c r="J227" s="270"/>
    </row>
    <row r="228" spans="2:10" ht="12.75" customHeight="1" x14ac:dyDescent="0.25">
      <c r="B228" s="269">
        <v>1</v>
      </c>
      <c r="C228" s="270"/>
      <c r="D228" s="269" t="s">
        <v>269</v>
      </c>
      <c r="E228" s="270"/>
      <c r="F228" s="271">
        <v>10</v>
      </c>
      <c r="G228" s="270"/>
      <c r="H228" s="10" t="s">
        <v>82</v>
      </c>
      <c r="I228" s="269" t="s">
        <v>270</v>
      </c>
      <c r="J228" s="270"/>
    </row>
    <row r="229" spans="2:10" ht="12.75" customHeight="1" x14ac:dyDescent="0.25">
      <c r="B229" s="269">
        <v>2</v>
      </c>
      <c r="C229" s="270"/>
      <c r="D229" s="269" t="s">
        <v>269</v>
      </c>
      <c r="E229" s="270"/>
      <c r="F229" s="271">
        <v>10</v>
      </c>
      <c r="G229" s="270"/>
      <c r="H229" s="10" t="s">
        <v>82</v>
      </c>
      <c r="I229" s="269" t="s">
        <v>270</v>
      </c>
      <c r="J229" s="270"/>
    </row>
    <row r="230" spans="2:10" ht="12.75" customHeight="1" x14ac:dyDescent="0.25">
      <c r="B230" s="269">
        <v>3</v>
      </c>
      <c r="C230" s="270"/>
      <c r="D230" s="269" t="s">
        <v>269</v>
      </c>
      <c r="E230" s="270"/>
      <c r="F230" s="271">
        <v>10</v>
      </c>
      <c r="G230" s="270"/>
      <c r="H230" s="10" t="s">
        <v>82</v>
      </c>
      <c r="I230" s="269" t="s">
        <v>270</v>
      </c>
      <c r="J230" s="270"/>
    </row>
    <row r="231" spans="2:10" ht="12.75" customHeight="1" x14ac:dyDescent="0.25">
      <c r="B231" s="269">
        <v>4</v>
      </c>
      <c r="C231" s="270"/>
      <c r="D231" s="269" t="s">
        <v>269</v>
      </c>
      <c r="E231" s="270"/>
      <c r="F231" s="271">
        <v>10</v>
      </c>
      <c r="G231" s="270"/>
      <c r="H231" s="10" t="s">
        <v>82</v>
      </c>
      <c r="I231" s="269" t="s">
        <v>270</v>
      </c>
      <c r="J231" s="270"/>
    </row>
    <row r="232" spans="2:10" ht="12.75" customHeight="1" x14ac:dyDescent="0.25">
      <c r="B232" s="269">
        <v>5</v>
      </c>
      <c r="C232" s="270"/>
      <c r="D232" s="269" t="s">
        <v>269</v>
      </c>
      <c r="E232" s="270"/>
      <c r="F232" s="271">
        <v>10</v>
      </c>
      <c r="G232" s="270"/>
      <c r="H232" s="10" t="s">
        <v>263</v>
      </c>
      <c r="I232" s="269" t="s">
        <v>270</v>
      </c>
      <c r="J232" s="270"/>
    </row>
    <row r="233" spans="2:10" x14ac:dyDescent="0.25">
      <c r="B233" s="277"/>
      <c r="C233" s="270"/>
      <c r="D233" s="277" t="s">
        <v>436</v>
      </c>
      <c r="E233" s="270"/>
      <c r="F233" s="278">
        <v>50</v>
      </c>
      <c r="G233" s="270"/>
      <c r="H233" s="9"/>
      <c r="I233" s="277"/>
      <c r="J233" s="270"/>
    </row>
    <row r="234" spans="2:10" ht="45.6" customHeight="1" x14ac:dyDescent="0.25">
      <c r="B234" s="276" t="s">
        <v>271</v>
      </c>
      <c r="C234" s="273"/>
      <c r="D234" s="273"/>
      <c r="E234" s="273"/>
      <c r="F234" s="273"/>
      <c r="G234" s="273"/>
      <c r="H234" s="273"/>
      <c r="I234" s="273"/>
      <c r="J234" s="273"/>
    </row>
    <row r="235" spans="2:10" ht="12.75" customHeight="1" x14ac:dyDescent="0.25">
      <c r="B235" s="277" t="s">
        <v>0</v>
      </c>
      <c r="C235" s="270"/>
      <c r="D235" s="277" t="s">
        <v>1</v>
      </c>
      <c r="E235" s="270"/>
      <c r="F235" s="277" t="s">
        <v>2</v>
      </c>
      <c r="G235" s="270"/>
      <c r="H235" s="9" t="s">
        <v>3</v>
      </c>
      <c r="I235" s="277" t="s">
        <v>4</v>
      </c>
      <c r="J235" s="270"/>
    </row>
    <row r="236" spans="2:10" ht="12.75" customHeight="1" x14ac:dyDescent="0.25">
      <c r="B236" s="269">
        <v>1</v>
      </c>
      <c r="C236" s="270"/>
      <c r="D236" s="269" t="s">
        <v>272</v>
      </c>
      <c r="E236" s="270"/>
      <c r="F236" s="271">
        <v>8909</v>
      </c>
      <c r="G236" s="270"/>
      <c r="H236" s="10" t="s">
        <v>148</v>
      </c>
      <c r="I236" s="269" t="s">
        <v>114</v>
      </c>
      <c r="J236" s="270"/>
    </row>
    <row r="237" spans="2:10" x14ac:dyDescent="0.25">
      <c r="B237" s="277"/>
      <c r="C237" s="270"/>
      <c r="D237" s="277" t="s">
        <v>436</v>
      </c>
      <c r="E237" s="270"/>
      <c r="F237" s="278">
        <v>8909</v>
      </c>
      <c r="G237" s="270"/>
      <c r="H237" s="9"/>
      <c r="I237" s="277"/>
      <c r="J237" s="270"/>
    </row>
    <row r="238" spans="2:10" ht="45.6" customHeight="1" x14ac:dyDescent="0.25">
      <c r="B238" s="276" t="s">
        <v>273</v>
      </c>
      <c r="C238" s="273"/>
      <c r="D238" s="273"/>
      <c r="E238" s="273"/>
      <c r="F238" s="273"/>
      <c r="G238" s="273"/>
      <c r="H238" s="273"/>
      <c r="I238" s="273"/>
      <c r="J238" s="273"/>
    </row>
    <row r="239" spans="2:10" ht="12.75" customHeight="1" x14ac:dyDescent="0.25">
      <c r="B239" s="277" t="s">
        <v>0</v>
      </c>
      <c r="C239" s="270"/>
      <c r="D239" s="277" t="s">
        <v>1</v>
      </c>
      <c r="E239" s="270"/>
      <c r="F239" s="277" t="s">
        <v>2</v>
      </c>
      <c r="G239" s="270"/>
      <c r="H239" s="9" t="s">
        <v>3</v>
      </c>
      <c r="I239" s="277" t="s">
        <v>4</v>
      </c>
      <c r="J239" s="270"/>
    </row>
    <row r="240" spans="2:10" ht="12.75" customHeight="1" x14ac:dyDescent="0.25">
      <c r="B240" s="269">
        <v>1</v>
      </c>
      <c r="C240" s="270"/>
      <c r="D240" s="269" t="s">
        <v>274</v>
      </c>
      <c r="E240" s="270"/>
      <c r="F240" s="271">
        <v>1089.3599999999999</v>
      </c>
      <c r="G240" s="270"/>
      <c r="H240" s="10" t="s">
        <v>62</v>
      </c>
      <c r="I240" s="269" t="s">
        <v>242</v>
      </c>
      <c r="J240" s="270"/>
    </row>
    <row r="241" spans="2:10" ht="12.75" customHeight="1" x14ac:dyDescent="0.25">
      <c r="B241" s="269">
        <v>2</v>
      </c>
      <c r="C241" s="270"/>
      <c r="D241" s="269" t="s">
        <v>274</v>
      </c>
      <c r="E241" s="270"/>
      <c r="F241" s="271">
        <v>1741.06</v>
      </c>
      <c r="G241" s="270"/>
      <c r="H241" s="10" t="s">
        <v>110</v>
      </c>
      <c r="I241" s="269" t="s">
        <v>242</v>
      </c>
      <c r="J241" s="270"/>
    </row>
    <row r="242" spans="2:10" ht="12.75" customHeight="1" x14ac:dyDescent="0.25">
      <c r="B242" s="269">
        <v>3</v>
      </c>
      <c r="C242" s="270"/>
      <c r="D242" s="269" t="s">
        <v>274</v>
      </c>
      <c r="E242" s="270"/>
      <c r="F242" s="271">
        <v>1795.6</v>
      </c>
      <c r="G242" s="270"/>
      <c r="H242" s="10" t="s">
        <v>110</v>
      </c>
      <c r="I242" s="269" t="s">
        <v>275</v>
      </c>
      <c r="J242" s="270"/>
    </row>
    <row r="243" spans="2:10" ht="12.75" customHeight="1" x14ac:dyDescent="0.25">
      <c r="B243" s="269">
        <v>4</v>
      </c>
      <c r="C243" s="270"/>
      <c r="D243" s="269" t="s">
        <v>274</v>
      </c>
      <c r="E243" s="270"/>
      <c r="F243" s="271">
        <v>852.47</v>
      </c>
      <c r="G243" s="270"/>
      <c r="H243" s="10" t="s">
        <v>39</v>
      </c>
      <c r="I243" s="269" t="s">
        <v>242</v>
      </c>
      <c r="J243" s="270"/>
    </row>
    <row r="244" spans="2:10" ht="12.75" customHeight="1" x14ac:dyDescent="0.25">
      <c r="B244" s="269">
        <v>5</v>
      </c>
      <c r="C244" s="270"/>
      <c r="D244" s="269" t="s">
        <v>274</v>
      </c>
      <c r="E244" s="270"/>
      <c r="F244" s="271">
        <v>365.45</v>
      </c>
      <c r="G244" s="270"/>
      <c r="H244" s="10" t="s">
        <v>39</v>
      </c>
      <c r="I244" s="269" t="s">
        <v>276</v>
      </c>
      <c r="J244" s="270"/>
    </row>
    <row r="245" spans="2:10" ht="12.75" customHeight="1" x14ac:dyDescent="0.25">
      <c r="B245" s="269">
        <v>6</v>
      </c>
      <c r="C245" s="270"/>
      <c r="D245" s="269" t="s">
        <v>274</v>
      </c>
      <c r="E245" s="270"/>
      <c r="F245" s="271">
        <v>2725.53</v>
      </c>
      <c r="G245" s="270"/>
      <c r="H245" s="10" t="s">
        <v>92</v>
      </c>
      <c r="I245" s="269" t="s">
        <v>242</v>
      </c>
      <c r="J245" s="270"/>
    </row>
    <row r="246" spans="2:10" x14ac:dyDescent="0.25">
      <c r="B246" s="277"/>
      <c r="C246" s="270"/>
      <c r="D246" s="277" t="s">
        <v>436</v>
      </c>
      <c r="E246" s="270"/>
      <c r="F246" s="278">
        <v>8569.4700000000012</v>
      </c>
      <c r="G246" s="270"/>
      <c r="H246" s="9"/>
      <c r="I246" s="277"/>
      <c r="J246" s="270"/>
    </row>
    <row r="247" spans="2:10" ht="45.6" customHeight="1" x14ac:dyDescent="0.25">
      <c r="B247" s="276" t="s">
        <v>277</v>
      </c>
      <c r="C247" s="273"/>
      <c r="D247" s="273"/>
      <c r="E247" s="273"/>
      <c r="F247" s="273"/>
      <c r="G247" s="273"/>
      <c r="H247" s="273"/>
      <c r="I247" s="273"/>
      <c r="J247" s="273"/>
    </row>
    <row r="248" spans="2:10" ht="12.75" customHeight="1" x14ac:dyDescent="0.25">
      <c r="B248" s="277" t="s">
        <v>0</v>
      </c>
      <c r="C248" s="270"/>
      <c r="D248" s="277" t="s">
        <v>1</v>
      </c>
      <c r="E248" s="270"/>
      <c r="F248" s="277" t="s">
        <v>2</v>
      </c>
      <c r="G248" s="270"/>
      <c r="H248" s="9" t="s">
        <v>3</v>
      </c>
      <c r="I248" s="277" t="s">
        <v>4</v>
      </c>
      <c r="J248" s="270"/>
    </row>
    <row r="249" spans="2:10" ht="12.75" customHeight="1" x14ac:dyDescent="0.25">
      <c r="B249" s="269">
        <v>1</v>
      </c>
      <c r="C249" s="270"/>
      <c r="D249" s="269" t="s">
        <v>278</v>
      </c>
      <c r="E249" s="270"/>
      <c r="F249" s="271">
        <v>13600</v>
      </c>
      <c r="G249" s="270"/>
      <c r="H249" s="10" t="s">
        <v>110</v>
      </c>
      <c r="I249" s="269" t="s">
        <v>279</v>
      </c>
      <c r="J249" s="270"/>
    </row>
    <row r="250" spans="2:10" ht="12.75" customHeight="1" x14ac:dyDescent="0.25">
      <c r="B250" s="269">
        <v>2</v>
      </c>
      <c r="C250" s="270"/>
      <c r="D250" s="269" t="s">
        <v>278</v>
      </c>
      <c r="E250" s="270"/>
      <c r="F250" s="271">
        <v>13600</v>
      </c>
      <c r="G250" s="270"/>
      <c r="H250" s="10" t="s">
        <v>148</v>
      </c>
      <c r="I250" s="269" t="s">
        <v>279</v>
      </c>
      <c r="J250" s="270"/>
    </row>
    <row r="251" spans="2:10" ht="12.75" customHeight="1" x14ac:dyDescent="0.25">
      <c r="B251" s="269">
        <v>3</v>
      </c>
      <c r="C251" s="270"/>
      <c r="D251" s="269" t="s">
        <v>278</v>
      </c>
      <c r="E251" s="270"/>
      <c r="F251" s="271">
        <v>14600</v>
      </c>
      <c r="G251" s="270"/>
      <c r="H251" s="10" t="s">
        <v>92</v>
      </c>
      <c r="I251" s="269" t="s">
        <v>279</v>
      </c>
      <c r="J251" s="270"/>
    </row>
    <row r="252" spans="2:10" x14ac:dyDescent="0.25">
      <c r="B252" s="277"/>
      <c r="C252" s="270"/>
      <c r="D252" s="277" t="s">
        <v>436</v>
      </c>
      <c r="E252" s="270"/>
      <c r="F252" s="278">
        <v>41800</v>
      </c>
      <c r="G252" s="270"/>
      <c r="H252" s="9"/>
      <c r="I252" s="277"/>
      <c r="J252" s="270"/>
    </row>
    <row r="253" spans="2:10" ht="45.6" customHeight="1" x14ac:dyDescent="0.25">
      <c r="B253" s="276" t="s">
        <v>280</v>
      </c>
      <c r="C253" s="273"/>
      <c r="D253" s="273"/>
      <c r="E253" s="273"/>
      <c r="F253" s="273"/>
      <c r="G253" s="273"/>
      <c r="H253" s="273"/>
      <c r="I253" s="273"/>
      <c r="J253" s="273"/>
    </row>
    <row r="254" spans="2:10" ht="12.75" customHeight="1" x14ac:dyDescent="0.25">
      <c r="B254" s="277" t="s">
        <v>0</v>
      </c>
      <c r="C254" s="270"/>
      <c r="D254" s="277" t="s">
        <v>1</v>
      </c>
      <c r="E254" s="270"/>
      <c r="F254" s="277" t="s">
        <v>2</v>
      </c>
      <c r="G254" s="270"/>
      <c r="H254" s="9" t="s">
        <v>3</v>
      </c>
      <c r="I254" s="277" t="s">
        <v>4</v>
      </c>
      <c r="J254" s="270"/>
    </row>
    <row r="255" spans="2:10" ht="12.75" customHeight="1" x14ac:dyDescent="0.25">
      <c r="B255" s="269">
        <v>1</v>
      </c>
      <c r="C255" s="270"/>
      <c r="D255" s="269" t="s">
        <v>281</v>
      </c>
      <c r="E255" s="270"/>
      <c r="F255" s="271">
        <v>590</v>
      </c>
      <c r="G255" s="270"/>
      <c r="H255" s="10" t="s">
        <v>18</v>
      </c>
      <c r="I255" s="269" t="s">
        <v>232</v>
      </c>
      <c r="J255" s="270"/>
    </row>
    <row r="256" spans="2:10" ht="12.75" customHeight="1" x14ac:dyDescent="0.25">
      <c r="B256" s="269">
        <v>2</v>
      </c>
      <c r="C256" s="270"/>
      <c r="D256" s="269" t="s">
        <v>281</v>
      </c>
      <c r="E256" s="270"/>
      <c r="F256" s="271">
        <v>305</v>
      </c>
      <c r="G256" s="270"/>
      <c r="H256" s="10" t="s">
        <v>110</v>
      </c>
      <c r="I256" s="269" t="s">
        <v>233</v>
      </c>
      <c r="J256" s="270"/>
    </row>
    <row r="257" spans="2:10" ht="12.75" customHeight="1" x14ac:dyDescent="0.25">
      <c r="B257" s="269">
        <v>3</v>
      </c>
      <c r="C257" s="270"/>
      <c r="D257" s="269" t="s">
        <v>281</v>
      </c>
      <c r="E257" s="270"/>
      <c r="F257" s="271">
        <v>590</v>
      </c>
      <c r="G257" s="270"/>
      <c r="H257" s="10" t="s">
        <v>195</v>
      </c>
      <c r="I257" s="269" t="s">
        <v>232</v>
      </c>
      <c r="J257" s="270"/>
    </row>
    <row r="258" spans="2:10" ht="12.75" customHeight="1" x14ac:dyDescent="0.25">
      <c r="B258" s="269">
        <v>4</v>
      </c>
      <c r="C258" s="270"/>
      <c r="D258" s="269" t="s">
        <v>282</v>
      </c>
      <c r="E258" s="270"/>
      <c r="F258" s="271">
        <v>1400</v>
      </c>
      <c r="G258" s="270"/>
      <c r="H258" s="10" t="s">
        <v>6</v>
      </c>
      <c r="I258" s="269" t="s">
        <v>283</v>
      </c>
      <c r="J258" s="270"/>
    </row>
    <row r="259" spans="2:10" ht="12.75" customHeight="1" x14ac:dyDescent="0.25">
      <c r="B259" s="269">
        <v>5</v>
      </c>
      <c r="C259" s="270"/>
      <c r="D259" s="269" t="s">
        <v>284</v>
      </c>
      <c r="E259" s="270"/>
      <c r="F259" s="271">
        <v>684.4</v>
      </c>
      <c r="G259" s="270"/>
      <c r="H259" s="10" t="s">
        <v>110</v>
      </c>
      <c r="I259" s="269" t="s">
        <v>237</v>
      </c>
      <c r="J259" s="270"/>
    </row>
    <row r="260" spans="2:10" ht="12.75" customHeight="1" x14ac:dyDescent="0.25">
      <c r="B260" s="269">
        <v>6</v>
      </c>
      <c r="C260" s="270"/>
      <c r="D260" s="269" t="s">
        <v>284</v>
      </c>
      <c r="E260" s="270"/>
      <c r="F260" s="271">
        <v>684.4</v>
      </c>
      <c r="G260" s="270"/>
      <c r="H260" s="10" t="s">
        <v>39</v>
      </c>
      <c r="I260" s="269" t="s">
        <v>237</v>
      </c>
      <c r="J260" s="270"/>
    </row>
    <row r="261" spans="2:10" ht="12.75" customHeight="1" x14ac:dyDescent="0.25">
      <c r="B261" s="269">
        <v>7</v>
      </c>
      <c r="C261" s="270"/>
      <c r="D261" s="269" t="s">
        <v>285</v>
      </c>
      <c r="E261" s="270"/>
      <c r="F261" s="271">
        <v>1400</v>
      </c>
      <c r="G261" s="270"/>
      <c r="H261" s="10" t="s">
        <v>227</v>
      </c>
      <c r="I261" s="269" t="s">
        <v>283</v>
      </c>
      <c r="J261" s="270"/>
    </row>
    <row r="262" spans="2:10" ht="12.75" customHeight="1" x14ac:dyDescent="0.25">
      <c r="B262" s="269">
        <v>8</v>
      </c>
      <c r="C262" s="270"/>
      <c r="D262" s="269" t="s">
        <v>284</v>
      </c>
      <c r="E262" s="270"/>
      <c r="F262" s="271">
        <v>684.4</v>
      </c>
      <c r="G262" s="270"/>
      <c r="H262" s="10" t="s">
        <v>21</v>
      </c>
      <c r="I262" s="269" t="s">
        <v>237</v>
      </c>
      <c r="J262" s="270"/>
    </row>
    <row r="263" spans="2:10" ht="12.75" customHeight="1" x14ac:dyDescent="0.25">
      <c r="B263" s="269">
        <v>9</v>
      </c>
      <c r="C263" s="270"/>
      <c r="D263" s="269" t="s">
        <v>281</v>
      </c>
      <c r="E263" s="270"/>
      <c r="F263" s="271">
        <v>305</v>
      </c>
      <c r="G263" s="270"/>
      <c r="H263" s="10" t="s">
        <v>103</v>
      </c>
      <c r="I263" s="269" t="s">
        <v>233</v>
      </c>
      <c r="J263" s="270"/>
    </row>
    <row r="264" spans="2:10" ht="12.75" customHeight="1" x14ac:dyDescent="0.25">
      <c r="B264" s="269">
        <v>10</v>
      </c>
      <c r="C264" s="270"/>
      <c r="D264" s="269" t="s">
        <v>286</v>
      </c>
      <c r="E264" s="270"/>
      <c r="F264" s="271">
        <v>305</v>
      </c>
      <c r="G264" s="270"/>
      <c r="H264" s="10" t="s">
        <v>119</v>
      </c>
      <c r="I264" s="269" t="s">
        <v>233</v>
      </c>
      <c r="J264" s="270"/>
    </row>
    <row r="265" spans="2:10" ht="12.75" customHeight="1" x14ac:dyDescent="0.25">
      <c r="B265" s="269">
        <v>11</v>
      </c>
      <c r="C265" s="270"/>
      <c r="D265" s="269" t="s">
        <v>285</v>
      </c>
      <c r="E265" s="270"/>
      <c r="F265" s="271">
        <v>1400</v>
      </c>
      <c r="G265" s="270"/>
      <c r="H265" s="10" t="s">
        <v>152</v>
      </c>
      <c r="I265" s="269" t="s">
        <v>283</v>
      </c>
      <c r="J265" s="270"/>
    </row>
    <row r="266" spans="2:10" ht="12.75" customHeight="1" x14ac:dyDescent="0.25">
      <c r="B266" s="269">
        <v>12</v>
      </c>
      <c r="C266" s="270"/>
      <c r="D266" s="269" t="s">
        <v>285</v>
      </c>
      <c r="E266" s="270"/>
      <c r="F266" s="271">
        <v>1400</v>
      </c>
      <c r="G266" s="270"/>
      <c r="H266" s="10" t="s">
        <v>152</v>
      </c>
      <c r="I266" s="269" t="s">
        <v>283</v>
      </c>
      <c r="J266" s="270"/>
    </row>
    <row r="267" spans="2:10" x14ac:dyDescent="0.25">
      <c r="B267" s="277"/>
      <c r="C267" s="270"/>
      <c r="D267" s="277" t="s">
        <v>436</v>
      </c>
      <c r="E267" s="270"/>
      <c r="F267" s="278">
        <v>9748.2000000000007</v>
      </c>
      <c r="G267" s="270"/>
      <c r="H267" s="9"/>
      <c r="I267" s="277"/>
      <c r="J267" s="270"/>
    </row>
    <row r="268" spans="2:10" ht="45.6" customHeight="1" x14ac:dyDescent="0.25">
      <c r="B268" s="276" t="s">
        <v>287</v>
      </c>
      <c r="C268" s="273"/>
      <c r="D268" s="273"/>
      <c r="E268" s="273"/>
      <c r="F268" s="273"/>
      <c r="G268" s="273"/>
      <c r="H268" s="273"/>
      <c r="I268" s="273"/>
      <c r="J268" s="273"/>
    </row>
    <row r="269" spans="2:10" ht="12.75" customHeight="1" x14ac:dyDescent="0.25">
      <c r="B269" s="277" t="s">
        <v>0</v>
      </c>
      <c r="C269" s="270"/>
      <c r="D269" s="277" t="s">
        <v>1</v>
      </c>
      <c r="E269" s="270"/>
      <c r="F269" s="277" t="s">
        <v>2</v>
      </c>
      <c r="G269" s="270"/>
      <c r="H269" s="9" t="s">
        <v>3</v>
      </c>
      <c r="I269" s="277" t="s">
        <v>4</v>
      </c>
      <c r="J269" s="270"/>
    </row>
    <row r="270" spans="2:10" ht="12.75" customHeight="1" x14ac:dyDescent="0.25">
      <c r="B270" s="269">
        <v>1</v>
      </c>
      <c r="C270" s="270"/>
      <c r="D270" s="269" t="s">
        <v>288</v>
      </c>
      <c r="E270" s="270"/>
      <c r="F270" s="271">
        <v>418</v>
      </c>
      <c r="G270" s="270"/>
      <c r="H270" s="10" t="s">
        <v>58</v>
      </c>
      <c r="I270" s="269" t="s">
        <v>289</v>
      </c>
      <c r="J270" s="270"/>
    </row>
    <row r="271" spans="2:10" ht="12.75" customHeight="1" x14ac:dyDescent="0.25">
      <c r="B271" s="269">
        <v>2</v>
      </c>
      <c r="C271" s="270"/>
      <c r="D271" s="269" t="s">
        <v>290</v>
      </c>
      <c r="E271" s="270"/>
      <c r="F271" s="271">
        <v>396</v>
      </c>
      <c r="G271" s="270"/>
      <c r="H271" s="10" t="s">
        <v>62</v>
      </c>
      <c r="I271" s="269" t="s">
        <v>291</v>
      </c>
      <c r="J271" s="270"/>
    </row>
    <row r="272" spans="2:10" ht="12.75" customHeight="1" x14ac:dyDescent="0.25">
      <c r="B272" s="269">
        <v>3</v>
      </c>
      <c r="C272" s="270"/>
      <c r="D272" s="269" t="s">
        <v>292</v>
      </c>
      <c r="E272" s="270"/>
      <c r="F272" s="271">
        <v>2330</v>
      </c>
      <c r="G272" s="270"/>
      <c r="H272" s="10" t="s">
        <v>6</v>
      </c>
      <c r="I272" s="269" t="s">
        <v>246</v>
      </c>
      <c r="J272" s="270"/>
    </row>
    <row r="273" spans="2:10" ht="12.75" customHeight="1" x14ac:dyDescent="0.25">
      <c r="B273" s="269">
        <v>4</v>
      </c>
      <c r="C273" s="270"/>
      <c r="D273" s="269" t="s">
        <v>290</v>
      </c>
      <c r="E273" s="270"/>
      <c r="F273" s="271">
        <v>396</v>
      </c>
      <c r="G273" s="270"/>
      <c r="H273" s="10" t="s">
        <v>110</v>
      </c>
      <c r="I273" s="269" t="s">
        <v>291</v>
      </c>
      <c r="J273" s="270"/>
    </row>
    <row r="274" spans="2:10" ht="12.75" customHeight="1" x14ac:dyDescent="0.25">
      <c r="B274" s="269">
        <v>5</v>
      </c>
      <c r="C274" s="270"/>
      <c r="D274" s="269" t="s">
        <v>288</v>
      </c>
      <c r="E274" s="270"/>
      <c r="F274" s="271">
        <v>418</v>
      </c>
      <c r="G274" s="270"/>
      <c r="H274" s="10" t="s">
        <v>110</v>
      </c>
      <c r="I274" s="269" t="s">
        <v>289</v>
      </c>
      <c r="J274" s="270"/>
    </row>
    <row r="275" spans="2:10" x14ac:dyDescent="0.25">
      <c r="B275" s="277"/>
      <c r="C275" s="270"/>
      <c r="D275" s="277" t="s">
        <v>436</v>
      </c>
      <c r="E275" s="270"/>
      <c r="F275" s="278">
        <v>3958</v>
      </c>
      <c r="G275" s="270"/>
      <c r="H275" s="9"/>
      <c r="I275" s="277"/>
      <c r="J275" s="270"/>
    </row>
    <row r="276" spans="2:10" ht="45.6" customHeight="1" x14ac:dyDescent="0.25">
      <c r="B276" s="276" t="s">
        <v>293</v>
      </c>
      <c r="C276" s="273"/>
      <c r="D276" s="273"/>
      <c r="E276" s="273"/>
      <c r="F276" s="273"/>
      <c r="G276" s="273"/>
      <c r="H276" s="273"/>
      <c r="I276" s="273"/>
      <c r="J276" s="273"/>
    </row>
    <row r="277" spans="2:10" ht="12.75" customHeight="1" x14ac:dyDescent="0.25">
      <c r="B277" s="277" t="s">
        <v>0</v>
      </c>
      <c r="C277" s="270"/>
      <c r="D277" s="277" t="s">
        <v>1</v>
      </c>
      <c r="E277" s="270"/>
      <c r="F277" s="277" t="s">
        <v>2</v>
      </c>
      <c r="G277" s="270"/>
      <c r="H277" s="9" t="s">
        <v>3</v>
      </c>
      <c r="I277" s="277" t="s">
        <v>4</v>
      </c>
      <c r="J277" s="270"/>
    </row>
    <row r="278" spans="2:10" ht="12.75" customHeight="1" x14ac:dyDescent="0.25">
      <c r="B278" s="269">
        <v>1</v>
      </c>
      <c r="C278" s="270"/>
      <c r="D278" s="269" t="s">
        <v>294</v>
      </c>
      <c r="E278" s="270"/>
      <c r="F278" s="271">
        <v>4979.6000000000004</v>
      </c>
      <c r="G278" s="270"/>
      <c r="H278" s="10" t="s">
        <v>119</v>
      </c>
      <c r="I278" s="269" t="s">
        <v>295</v>
      </c>
      <c r="J278" s="270"/>
    </row>
    <row r="279" spans="2:10" ht="12.75" customHeight="1" x14ac:dyDescent="0.25">
      <c r="B279" s="269">
        <v>2</v>
      </c>
      <c r="C279" s="270"/>
      <c r="D279" s="269" t="s">
        <v>294</v>
      </c>
      <c r="E279" s="270"/>
      <c r="F279" s="271">
        <v>4979.6000000000004</v>
      </c>
      <c r="G279" s="270"/>
      <c r="H279" s="10" t="s">
        <v>16</v>
      </c>
      <c r="I279" s="269" t="s">
        <v>295</v>
      </c>
      <c r="J279" s="270"/>
    </row>
    <row r="280" spans="2:10" ht="12.75" customHeight="1" x14ac:dyDescent="0.25">
      <c r="B280" s="269">
        <v>3</v>
      </c>
      <c r="C280" s="270"/>
      <c r="D280" s="269" t="s">
        <v>294</v>
      </c>
      <c r="E280" s="270"/>
      <c r="F280" s="271">
        <v>4979.6000000000004</v>
      </c>
      <c r="G280" s="270"/>
      <c r="H280" s="10" t="s">
        <v>227</v>
      </c>
      <c r="I280" s="269" t="s">
        <v>295</v>
      </c>
      <c r="J280" s="270"/>
    </row>
    <row r="281" spans="2:10" x14ac:dyDescent="0.25">
      <c r="B281" s="277"/>
      <c r="C281" s="270"/>
      <c r="D281" s="277" t="s">
        <v>436</v>
      </c>
      <c r="E281" s="270"/>
      <c r="F281" s="278">
        <v>14938.8</v>
      </c>
      <c r="G281" s="270"/>
      <c r="H281" s="9"/>
      <c r="I281" s="277"/>
      <c r="J281" s="270"/>
    </row>
    <row r="282" spans="2:10" ht="45.6" customHeight="1" x14ac:dyDescent="0.25">
      <c r="B282" s="276" t="s">
        <v>296</v>
      </c>
      <c r="C282" s="273"/>
      <c r="D282" s="273"/>
      <c r="E282" s="273"/>
      <c r="F282" s="273"/>
      <c r="G282" s="273"/>
      <c r="H282" s="273"/>
      <c r="I282" s="273"/>
      <c r="J282" s="273"/>
    </row>
    <row r="283" spans="2:10" ht="12.75" customHeight="1" x14ac:dyDescent="0.25">
      <c r="B283" s="277" t="s">
        <v>0</v>
      </c>
      <c r="C283" s="270"/>
      <c r="D283" s="277" t="s">
        <v>1</v>
      </c>
      <c r="E283" s="270"/>
      <c r="F283" s="277" t="s">
        <v>2</v>
      </c>
      <c r="G283" s="270"/>
      <c r="H283" s="9" t="s">
        <v>3</v>
      </c>
      <c r="I283" s="277" t="s">
        <v>4</v>
      </c>
      <c r="J283" s="270"/>
    </row>
    <row r="284" spans="2:10" ht="12.75" customHeight="1" x14ac:dyDescent="0.25">
      <c r="B284" s="269">
        <v>1</v>
      </c>
      <c r="C284" s="270"/>
      <c r="D284" s="269" t="s">
        <v>297</v>
      </c>
      <c r="E284" s="270"/>
      <c r="F284" s="271">
        <v>130</v>
      </c>
      <c r="G284" s="270"/>
      <c r="H284" s="10" t="s">
        <v>76</v>
      </c>
      <c r="I284" s="269" t="s">
        <v>298</v>
      </c>
      <c r="J284" s="270"/>
    </row>
    <row r="285" spans="2:10" ht="12.75" customHeight="1" x14ac:dyDescent="0.25">
      <c r="B285" s="269">
        <v>2</v>
      </c>
      <c r="C285" s="270"/>
      <c r="D285" s="269" t="s">
        <v>297</v>
      </c>
      <c r="E285" s="270"/>
      <c r="F285" s="271">
        <v>90</v>
      </c>
      <c r="G285" s="270"/>
      <c r="H285" s="10" t="s">
        <v>76</v>
      </c>
      <c r="I285" s="269" t="s">
        <v>299</v>
      </c>
      <c r="J285" s="270"/>
    </row>
    <row r="286" spans="2:10" ht="12.75" customHeight="1" x14ac:dyDescent="0.25">
      <c r="B286" s="269">
        <v>3</v>
      </c>
      <c r="C286" s="270"/>
      <c r="D286" s="269" t="s">
        <v>297</v>
      </c>
      <c r="E286" s="270"/>
      <c r="F286" s="271">
        <v>90</v>
      </c>
      <c r="G286" s="270"/>
      <c r="H286" s="10" t="s">
        <v>100</v>
      </c>
      <c r="I286" s="269" t="s">
        <v>300</v>
      </c>
      <c r="J286" s="270"/>
    </row>
    <row r="287" spans="2:10" ht="12.75" customHeight="1" x14ac:dyDescent="0.25">
      <c r="B287" s="269">
        <v>4</v>
      </c>
      <c r="C287" s="270"/>
      <c r="D287" s="269" t="s">
        <v>297</v>
      </c>
      <c r="E287" s="270"/>
      <c r="F287" s="271">
        <v>299.88</v>
      </c>
      <c r="G287" s="270"/>
      <c r="H287" s="10" t="s">
        <v>148</v>
      </c>
      <c r="I287" s="269" t="s">
        <v>301</v>
      </c>
      <c r="J287" s="270"/>
    </row>
    <row r="288" spans="2:10" ht="12.75" customHeight="1" x14ac:dyDescent="0.25">
      <c r="B288" s="269">
        <v>5</v>
      </c>
      <c r="C288" s="270"/>
      <c r="D288" s="269" t="s">
        <v>297</v>
      </c>
      <c r="E288" s="270"/>
      <c r="F288" s="271">
        <v>50.4</v>
      </c>
      <c r="G288" s="270"/>
      <c r="H288" s="10" t="s">
        <v>148</v>
      </c>
      <c r="I288" s="269" t="s">
        <v>302</v>
      </c>
      <c r="J288" s="270"/>
    </row>
    <row r="289" spans="2:10" x14ac:dyDescent="0.25">
      <c r="B289" s="277"/>
      <c r="C289" s="270"/>
      <c r="D289" s="277" t="s">
        <v>436</v>
      </c>
      <c r="E289" s="270"/>
      <c r="F289" s="278">
        <v>660.28</v>
      </c>
      <c r="G289" s="270"/>
      <c r="H289" s="9"/>
      <c r="I289" s="277"/>
      <c r="J289" s="270"/>
    </row>
    <row r="290" spans="2:10" ht="45.6" customHeight="1" x14ac:dyDescent="0.25">
      <c r="B290" s="276" t="s">
        <v>303</v>
      </c>
      <c r="C290" s="273"/>
      <c r="D290" s="273"/>
      <c r="E290" s="273"/>
      <c r="F290" s="273"/>
      <c r="G290" s="273"/>
      <c r="H290" s="273"/>
      <c r="I290" s="273"/>
      <c r="J290" s="273"/>
    </row>
    <row r="291" spans="2:10" ht="12.75" customHeight="1" x14ac:dyDescent="0.25">
      <c r="B291" s="277" t="s">
        <v>0</v>
      </c>
      <c r="C291" s="270"/>
      <c r="D291" s="277" t="s">
        <v>1</v>
      </c>
      <c r="E291" s="270"/>
      <c r="F291" s="277" t="s">
        <v>2</v>
      </c>
      <c r="G291" s="270"/>
      <c r="H291" s="9" t="s">
        <v>3</v>
      </c>
      <c r="I291" s="277" t="s">
        <v>4</v>
      </c>
      <c r="J291" s="270"/>
    </row>
    <row r="292" spans="2:10" ht="12.75" customHeight="1" x14ac:dyDescent="0.25">
      <c r="B292" s="269">
        <v>1</v>
      </c>
      <c r="C292" s="270"/>
      <c r="D292" s="269" t="s">
        <v>304</v>
      </c>
      <c r="E292" s="270"/>
      <c r="F292" s="271">
        <v>241.9</v>
      </c>
      <c r="G292" s="270"/>
      <c r="H292" s="10" t="s">
        <v>195</v>
      </c>
      <c r="I292" s="269" t="s">
        <v>305</v>
      </c>
      <c r="J292" s="270"/>
    </row>
    <row r="293" spans="2:10" ht="12.75" customHeight="1" x14ac:dyDescent="0.25">
      <c r="B293" s="269">
        <v>2</v>
      </c>
      <c r="C293" s="270"/>
      <c r="D293" s="269" t="s">
        <v>304</v>
      </c>
      <c r="E293" s="270"/>
      <c r="F293" s="271">
        <v>222.5</v>
      </c>
      <c r="G293" s="270"/>
      <c r="H293" s="10" t="s">
        <v>39</v>
      </c>
      <c r="I293" s="269" t="s">
        <v>305</v>
      </c>
      <c r="J293" s="270"/>
    </row>
    <row r="294" spans="2:10" ht="12.75" customHeight="1" x14ac:dyDescent="0.25">
      <c r="B294" s="269">
        <v>3</v>
      </c>
      <c r="C294" s="270"/>
      <c r="D294" s="269" t="s">
        <v>304</v>
      </c>
      <c r="E294" s="270"/>
      <c r="F294" s="271">
        <v>241.5</v>
      </c>
      <c r="G294" s="270"/>
      <c r="H294" s="10" t="s">
        <v>142</v>
      </c>
      <c r="I294" s="269" t="s">
        <v>305</v>
      </c>
      <c r="J294" s="270"/>
    </row>
    <row r="295" spans="2:10" x14ac:dyDescent="0.25">
      <c r="B295" s="277"/>
      <c r="C295" s="270"/>
      <c r="D295" s="277" t="s">
        <v>436</v>
      </c>
      <c r="E295" s="270"/>
      <c r="F295" s="278">
        <v>705.9</v>
      </c>
      <c r="G295" s="270"/>
      <c r="H295" s="9"/>
      <c r="I295" s="277"/>
      <c r="J295" s="270"/>
    </row>
    <row r="296" spans="2:10" ht="45.6" customHeight="1" x14ac:dyDescent="0.25">
      <c r="B296" s="276" t="s">
        <v>123</v>
      </c>
      <c r="C296" s="273"/>
      <c r="D296" s="273"/>
      <c r="E296" s="273"/>
      <c r="F296" s="273"/>
      <c r="G296" s="273"/>
      <c r="H296" s="273"/>
      <c r="I296" s="273"/>
      <c r="J296" s="273"/>
    </row>
    <row r="297" spans="2:10" ht="12.75" customHeight="1" x14ac:dyDescent="0.25">
      <c r="B297" s="277" t="s">
        <v>0</v>
      </c>
      <c r="C297" s="270"/>
      <c r="D297" s="277" t="s">
        <v>1</v>
      </c>
      <c r="E297" s="270"/>
      <c r="F297" s="277" t="s">
        <v>2</v>
      </c>
      <c r="G297" s="270"/>
      <c r="H297" s="9" t="s">
        <v>3</v>
      </c>
      <c r="I297" s="277" t="s">
        <v>4</v>
      </c>
      <c r="J297" s="270"/>
    </row>
    <row r="298" spans="2:10" ht="12.75" customHeight="1" x14ac:dyDescent="0.25">
      <c r="B298" s="269">
        <v>1</v>
      </c>
      <c r="C298" s="270"/>
      <c r="D298" s="269" t="s">
        <v>131</v>
      </c>
      <c r="E298" s="270"/>
      <c r="F298" s="271">
        <v>164</v>
      </c>
      <c r="G298" s="270"/>
      <c r="H298" s="10" t="s">
        <v>23</v>
      </c>
      <c r="I298" s="269" t="s">
        <v>130</v>
      </c>
      <c r="J298" s="270"/>
    </row>
    <row r="299" spans="2:10" ht="12.75" customHeight="1" x14ac:dyDescent="0.25">
      <c r="B299" s="269">
        <v>2</v>
      </c>
      <c r="C299" s="270"/>
      <c r="D299" s="269" t="s">
        <v>131</v>
      </c>
      <c r="E299" s="270"/>
      <c r="F299" s="271">
        <v>46.5</v>
      </c>
      <c r="G299" s="270"/>
      <c r="H299" s="10" t="s">
        <v>49</v>
      </c>
      <c r="I299" s="269" t="s">
        <v>136</v>
      </c>
      <c r="J299" s="270"/>
    </row>
    <row r="300" spans="2:10" ht="12.75" customHeight="1" x14ac:dyDescent="0.25">
      <c r="B300" s="269">
        <v>3</v>
      </c>
      <c r="C300" s="270"/>
      <c r="D300" s="269" t="s">
        <v>131</v>
      </c>
      <c r="E300" s="270"/>
      <c r="F300" s="271">
        <v>59.6</v>
      </c>
      <c r="G300" s="270"/>
      <c r="H300" s="10" t="s">
        <v>49</v>
      </c>
      <c r="I300" s="269" t="s">
        <v>136</v>
      </c>
      <c r="J300" s="270"/>
    </row>
    <row r="301" spans="2:10" ht="12.75" customHeight="1" x14ac:dyDescent="0.25">
      <c r="B301" s="269">
        <v>4</v>
      </c>
      <c r="C301" s="270"/>
      <c r="D301" s="269" t="s">
        <v>131</v>
      </c>
      <c r="E301" s="270"/>
      <c r="F301" s="271">
        <v>121.6</v>
      </c>
      <c r="G301" s="270"/>
      <c r="H301" s="10" t="s">
        <v>85</v>
      </c>
      <c r="I301" s="269" t="s">
        <v>136</v>
      </c>
      <c r="J301" s="270"/>
    </row>
    <row r="302" spans="2:10" ht="12.75" customHeight="1" x14ac:dyDescent="0.25">
      <c r="B302" s="269">
        <v>5</v>
      </c>
      <c r="C302" s="270"/>
      <c r="D302" s="269" t="s">
        <v>131</v>
      </c>
      <c r="E302" s="270"/>
      <c r="F302" s="271">
        <v>332</v>
      </c>
      <c r="G302" s="270"/>
      <c r="H302" s="10" t="s">
        <v>145</v>
      </c>
      <c r="I302" s="269" t="s">
        <v>140</v>
      </c>
      <c r="J302" s="270"/>
    </row>
    <row r="303" spans="2:10" ht="12.75" customHeight="1" x14ac:dyDescent="0.25">
      <c r="B303" s="269">
        <v>6</v>
      </c>
      <c r="C303" s="270"/>
      <c r="D303" s="269" t="s">
        <v>131</v>
      </c>
      <c r="E303" s="270"/>
      <c r="F303" s="271">
        <v>360</v>
      </c>
      <c r="G303" s="270"/>
      <c r="H303" s="10" t="s">
        <v>148</v>
      </c>
      <c r="I303" s="269" t="s">
        <v>306</v>
      </c>
      <c r="J303" s="270"/>
    </row>
    <row r="304" spans="2:10" ht="12.75" customHeight="1" x14ac:dyDescent="0.25">
      <c r="B304" s="269">
        <v>7</v>
      </c>
      <c r="C304" s="270"/>
      <c r="D304" s="269" t="s">
        <v>131</v>
      </c>
      <c r="E304" s="270"/>
      <c r="F304" s="271">
        <v>42.1</v>
      </c>
      <c r="G304" s="270"/>
      <c r="H304" s="10" t="s">
        <v>152</v>
      </c>
      <c r="I304" s="269" t="s">
        <v>136</v>
      </c>
      <c r="J304" s="270"/>
    </row>
    <row r="305" spans="2:10" ht="12.75" customHeight="1" x14ac:dyDescent="0.25">
      <c r="B305" s="269">
        <v>8</v>
      </c>
      <c r="C305" s="270"/>
      <c r="D305" s="269" t="s">
        <v>147</v>
      </c>
      <c r="E305" s="270"/>
      <c r="F305" s="271">
        <v>71.7</v>
      </c>
      <c r="G305" s="270"/>
      <c r="H305" s="10" t="s">
        <v>152</v>
      </c>
      <c r="I305" s="269" t="s">
        <v>136</v>
      </c>
      <c r="J305" s="270"/>
    </row>
    <row r="306" spans="2:10" x14ac:dyDescent="0.25">
      <c r="B306" s="277"/>
      <c r="C306" s="270"/>
      <c r="D306" s="277" t="s">
        <v>436</v>
      </c>
      <c r="E306" s="270"/>
      <c r="F306" s="278">
        <v>1197.5</v>
      </c>
      <c r="G306" s="270"/>
      <c r="H306" s="9"/>
      <c r="I306" s="277"/>
      <c r="J306" s="270"/>
    </row>
    <row r="307" spans="2:10" ht="45.6" customHeight="1" x14ac:dyDescent="0.25">
      <c r="B307" s="276" t="s">
        <v>307</v>
      </c>
      <c r="C307" s="273"/>
      <c r="D307" s="273"/>
      <c r="E307" s="273"/>
      <c r="F307" s="273"/>
      <c r="G307" s="273"/>
      <c r="H307" s="273"/>
      <c r="I307" s="273"/>
      <c r="J307" s="273"/>
    </row>
    <row r="308" spans="2:10" ht="12.75" customHeight="1" x14ac:dyDescent="0.25">
      <c r="B308" s="277" t="s">
        <v>0</v>
      </c>
      <c r="C308" s="270"/>
      <c r="D308" s="277" t="s">
        <v>1</v>
      </c>
      <c r="E308" s="270"/>
      <c r="F308" s="277" t="s">
        <v>2</v>
      </c>
      <c r="G308" s="270"/>
      <c r="H308" s="9" t="s">
        <v>3</v>
      </c>
      <c r="I308" s="277" t="s">
        <v>4</v>
      </c>
      <c r="J308" s="270"/>
    </row>
    <row r="309" spans="2:10" ht="12.75" customHeight="1" x14ac:dyDescent="0.25">
      <c r="B309" s="269">
        <v>1</v>
      </c>
      <c r="C309" s="270"/>
      <c r="D309" s="269" t="s">
        <v>308</v>
      </c>
      <c r="E309" s="270"/>
      <c r="F309" s="271">
        <v>2275.41</v>
      </c>
      <c r="G309" s="270"/>
      <c r="H309" s="10" t="s">
        <v>119</v>
      </c>
      <c r="I309" s="269" t="s">
        <v>309</v>
      </c>
      <c r="J309" s="270"/>
    </row>
    <row r="310" spans="2:10" x14ac:dyDescent="0.25">
      <c r="B310" s="277"/>
      <c r="C310" s="270"/>
      <c r="D310" s="277" t="s">
        <v>436</v>
      </c>
      <c r="E310" s="270"/>
      <c r="F310" s="278">
        <v>2275.41</v>
      </c>
      <c r="G310" s="270"/>
      <c r="H310" s="9"/>
      <c r="I310" s="277"/>
      <c r="J310" s="270"/>
    </row>
    <row r="311" spans="2:10" ht="409.6" hidden="1" customHeight="1" x14ac:dyDescent="0.25"/>
    <row r="312" spans="2:10" ht="12.6" customHeight="1" x14ac:dyDescent="0.25"/>
    <row r="313" spans="2:10" ht="36" customHeight="1" x14ac:dyDescent="0.25"/>
    <row r="314" spans="2:10" x14ac:dyDescent="0.25">
      <c r="D314" s="11"/>
      <c r="E314" s="11"/>
      <c r="F314" s="12"/>
    </row>
    <row r="315" spans="2:10" x14ac:dyDescent="0.25">
      <c r="D315" s="11"/>
      <c r="E315" s="11"/>
      <c r="F315" s="13"/>
    </row>
    <row r="316" spans="2:10" x14ac:dyDescent="0.25">
      <c r="D316" s="11"/>
      <c r="E316" s="11"/>
      <c r="F316" s="13"/>
    </row>
    <row r="317" spans="2:10" x14ac:dyDescent="0.25">
      <c r="D317" s="11"/>
      <c r="E317" s="11"/>
      <c r="F317" s="13"/>
    </row>
  </sheetData>
  <mergeCells count="1106">
    <mergeCell ref="B310:C310"/>
    <mergeCell ref="D310:E310"/>
    <mergeCell ref="F310:G310"/>
    <mergeCell ref="I310:J310"/>
    <mergeCell ref="C6:E6"/>
    <mergeCell ref="C8:E8"/>
    <mergeCell ref="C10:E10"/>
    <mergeCell ref="B307:J307"/>
    <mergeCell ref="B308:C308"/>
    <mergeCell ref="D308:E308"/>
    <mergeCell ref="F308:G308"/>
    <mergeCell ref="I308:J308"/>
    <mergeCell ref="B309:C309"/>
    <mergeCell ref="D309:E309"/>
    <mergeCell ref="F309:G309"/>
    <mergeCell ref="I309:J309"/>
    <mergeCell ref="B305:C305"/>
    <mergeCell ref="D305:E305"/>
    <mergeCell ref="F305:G305"/>
    <mergeCell ref="I305:J305"/>
    <mergeCell ref="B306:C306"/>
    <mergeCell ref="D306:E306"/>
    <mergeCell ref="F306:G306"/>
    <mergeCell ref="I306:J306"/>
    <mergeCell ref="B303:C303"/>
    <mergeCell ref="D303:E303"/>
    <mergeCell ref="F303:G303"/>
    <mergeCell ref="I303:J303"/>
    <mergeCell ref="B304:C304"/>
    <mergeCell ref="D304:E304"/>
    <mergeCell ref="F304:G304"/>
    <mergeCell ref="I304:J304"/>
    <mergeCell ref="B301:C301"/>
    <mergeCell ref="D301:E301"/>
    <mergeCell ref="F301:G301"/>
    <mergeCell ref="I301:J301"/>
    <mergeCell ref="B302:C302"/>
    <mergeCell ref="D302:E302"/>
    <mergeCell ref="F302:G302"/>
    <mergeCell ref="I302:J302"/>
    <mergeCell ref="B299:C299"/>
    <mergeCell ref="D299:E299"/>
    <mergeCell ref="F299:G299"/>
    <mergeCell ref="I299:J299"/>
    <mergeCell ref="B300:C300"/>
    <mergeCell ref="D300:E300"/>
    <mergeCell ref="F300:G300"/>
    <mergeCell ref="I300:J300"/>
    <mergeCell ref="B296:J296"/>
    <mergeCell ref="B297:C297"/>
    <mergeCell ref="D297:E297"/>
    <mergeCell ref="F297:G297"/>
    <mergeCell ref="I297:J297"/>
    <mergeCell ref="B298:C298"/>
    <mergeCell ref="D298:E298"/>
    <mergeCell ref="F298:G298"/>
    <mergeCell ref="I298:J298"/>
    <mergeCell ref="B294:C294"/>
    <mergeCell ref="D294:E294"/>
    <mergeCell ref="F294:G294"/>
    <mergeCell ref="I294:J294"/>
    <mergeCell ref="B295:C295"/>
    <mergeCell ref="D295:E295"/>
    <mergeCell ref="F295:G295"/>
    <mergeCell ref="I295:J295"/>
    <mergeCell ref="B292:C292"/>
    <mergeCell ref="D292:E292"/>
    <mergeCell ref="F292:G292"/>
    <mergeCell ref="I292:J292"/>
    <mergeCell ref="B293:C293"/>
    <mergeCell ref="D293:E293"/>
    <mergeCell ref="F293:G293"/>
    <mergeCell ref="I293:J293"/>
    <mergeCell ref="B289:C289"/>
    <mergeCell ref="D289:E289"/>
    <mergeCell ref="F289:G289"/>
    <mergeCell ref="I289:J289"/>
    <mergeCell ref="B290:J290"/>
    <mergeCell ref="B291:C291"/>
    <mergeCell ref="D291:E291"/>
    <mergeCell ref="F291:G291"/>
    <mergeCell ref="I291:J291"/>
    <mergeCell ref="B287:C287"/>
    <mergeCell ref="D287:E287"/>
    <mergeCell ref="F287:G287"/>
    <mergeCell ref="I287:J287"/>
    <mergeCell ref="B288:C288"/>
    <mergeCell ref="D288:E288"/>
    <mergeCell ref="F288:G288"/>
    <mergeCell ref="I288:J288"/>
    <mergeCell ref="B285:C285"/>
    <mergeCell ref="D285:E285"/>
    <mergeCell ref="F285:G285"/>
    <mergeCell ref="I285:J285"/>
    <mergeCell ref="B286:C286"/>
    <mergeCell ref="D286:E286"/>
    <mergeCell ref="F286:G286"/>
    <mergeCell ref="I286:J286"/>
    <mergeCell ref="B282:J282"/>
    <mergeCell ref="B283:C283"/>
    <mergeCell ref="D283:E283"/>
    <mergeCell ref="F283:G283"/>
    <mergeCell ref="I283:J283"/>
    <mergeCell ref="B284:C284"/>
    <mergeCell ref="D284:E284"/>
    <mergeCell ref="F284:G284"/>
    <mergeCell ref="I284:J284"/>
    <mergeCell ref="B280:C280"/>
    <mergeCell ref="D280:E280"/>
    <mergeCell ref="F280:G280"/>
    <mergeCell ref="I280:J280"/>
    <mergeCell ref="B281:C281"/>
    <mergeCell ref="D281:E281"/>
    <mergeCell ref="F281:G281"/>
    <mergeCell ref="I281:J281"/>
    <mergeCell ref="B278:C278"/>
    <mergeCell ref="D278:E278"/>
    <mergeCell ref="F278:G278"/>
    <mergeCell ref="I278:J278"/>
    <mergeCell ref="B279:C279"/>
    <mergeCell ref="D279:E279"/>
    <mergeCell ref="F279:G279"/>
    <mergeCell ref="I279:J279"/>
    <mergeCell ref="B275:C275"/>
    <mergeCell ref="D275:E275"/>
    <mergeCell ref="F275:G275"/>
    <mergeCell ref="I275:J275"/>
    <mergeCell ref="B276:J276"/>
    <mergeCell ref="B277:C277"/>
    <mergeCell ref="D277:E277"/>
    <mergeCell ref="F277:G277"/>
    <mergeCell ref="I277:J277"/>
    <mergeCell ref="B273:C273"/>
    <mergeCell ref="D273:E273"/>
    <mergeCell ref="F273:G273"/>
    <mergeCell ref="I273:J273"/>
    <mergeCell ref="B274:C274"/>
    <mergeCell ref="D274:E274"/>
    <mergeCell ref="F274:G274"/>
    <mergeCell ref="I274:J274"/>
    <mergeCell ref="B271:C271"/>
    <mergeCell ref="D271:E271"/>
    <mergeCell ref="F271:G271"/>
    <mergeCell ref="I271:J271"/>
    <mergeCell ref="B272:C272"/>
    <mergeCell ref="D272:E272"/>
    <mergeCell ref="F272:G272"/>
    <mergeCell ref="I272:J272"/>
    <mergeCell ref="B268:J268"/>
    <mergeCell ref="B269:C269"/>
    <mergeCell ref="D269:E269"/>
    <mergeCell ref="F269:G269"/>
    <mergeCell ref="I269:J269"/>
    <mergeCell ref="B270:C270"/>
    <mergeCell ref="D270:E270"/>
    <mergeCell ref="F270:G270"/>
    <mergeCell ref="I270:J270"/>
    <mergeCell ref="B266:C266"/>
    <mergeCell ref="D266:E266"/>
    <mergeCell ref="F266:G266"/>
    <mergeCell ref="I266:J266"/>
    <mergeCell ref="B267:C267"/>
    <mergeCell ref="D267:E267"/>
    <mergeCell ref="F267:G267"/>
    <mergeCell ref="I267:J267"/>
    <mergeCell ref="B264:C264"/>
    <mergeCell ref="D264:E264"/>
    <mergeCell ref="F264:G264"/>
    <mergeCell ref="I264:J264"/>
    <mergeCell ref="B265:C265"/>
    <mergeCell ref="D265:E265"/>
    <mergeCell ref="F265:G265"/>
    <mergeCell ref="I265:J265"/>
    <mergeCell ref="B262:C262"/>
    <mergeCell ref="D262:E262"/>
    <mergeCell ref="F262:G262"/>
    <mergeCell ref="I262:J262"/>
    <mergeCell ref="B263:C263"/>
    <mergeCell ref="D263:E263"/>
    <mergeCell ref="F263:G263"/>
    <mergeCell ref="I263:J263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6:C256"/>
    <mergeCell ref="D256:E256"/>
    <mergeCell ref="F256:G256"/>
    <mergeCell ref="I256:J256"/>
    <mergeCell ref="B257:C257"/>
    <mergeCell ref="D257:E257"/>
    <mergeCell ref="F257:G257"/>
    <mergeCell ref="I257:J257"/>
    <mergeCell ref="B253:J253"/>
    <mergeCell ref="B254:C254"/>
    <mergeCell ref="D254:E254"/>
    <mergeCell ref="F254:G254"/>
    <mergeCell ref="I254:J254"/>
    <mergeCell ref="B255:C255"/>
    <mergeCell ref="D255:E255"/>
    <mergeCell ref="F255:G255"/>
    <mergeCell ref="I255:J255"/>
    <mergeCell ref="B251:C251"/>
    <mergeCell ref="D251:E251"/>
    <mergeCell ref="F251:G251"/>
    <mergeCell ref="I251:J251"/>
    <mergeCell ref="B252:C252"/>
    <mergeCell ref="D252:E252"/>
    <mergeCell ref="F252:G252"/>
    <mergeCell ref="I252:J252"/>
    <mergeCell ref="B249:C249"/>
    <mergeCell ref="D249:E249"/>
    <mergeCell ref="F249:G249"/>
    <mergeCell ref="I249:J249"/>
    <mergeCell ref="B250:C250"/>
    <mergeCell ref="D250:E250"/>
    <mergeCell ref="F250:G250"/>
    <mergeCell ref="I250:J250"/>
    <mergeCell ref="B246:C246"/>
    <mergeCell ref="D246:E246"/>
    <mergeCell ref="F246:G246"/>
    <mergeCell ref="I246:J246"/>
    <mergeCell ref="B247:J247"/>
    <mergeCell ref="B248:C248"/>
    <mergeCell ref="D248:E248"/>
    <mergeCell ref="F248:G248"/>
    <mergeCell ref="I248:J248"/>
    <mergeCell ref="B244:C244"/>
    <mergeCell ref="D244:E244"/>
    <mergeCell ref="F244:G244"/>
    <mergeCell ref="I244:J244"/>
    <mergeCell ref="B245:C245"/>
    <mergeCell ref="D245:E245"/>
    <mergeCell ref="F245:G245"/>
    <mergeCell ref="I245:J245"/>
    <mergeCell ref="B242:C242"/>
    <mergeCell ref="D242:E242"/>
    <mergeCell ref="F242:G242"/>
    <mergeCell ref="I242:J242"/>
    <mergeCell ref="B243:C243"/>
    <mergeCell ref="D243:E243"/>
    <mergeCell ref="F243:G243"/>
    <mergeCell ref="I243:J243"/>
    <mergeCell ref="B240:C240"/>
    <mergeCell ref="D240:E240"/>
    <mergeCell ref="F240:G240"/>
    <mergeCell ref="I240:J240"/>
    <mergeCell ref="B241:C241"/>
    <mergeCell ref="D241:E241"/>
    <mergeCell ref="F241:G241"/>
    <mergeCell ref="I241:J241"/>
    <mergeCell ref="B237:C237"/>
    <mergeCell ref="D237:E237"/>
    <mergeCell ref="F237:G237"/>
    <mergeCell ref="I237:J237"/>
    <mergeCell ref="B238:J238"/>
    <mergeCell ref="B239:C239"/>
    <mergeCell ref="D239:E239"/>
    <mergeCell ref="F239:G239"/>
    <mergeCell ref="I239:J239"/>
    <mergeCell ref="B234:J234"/>
    <mergeCell ref="B235:C235"/>
    <mergeCell ref="D235:E235"/>
    <mergeCell ref="F235:G235"/>
    <mergeCell ref="I235:J235"/>
    <mergeCell ref="B236:C236"/>
    <mergeCell ref="D236:E236"/>
    <mergeCell ref="F236:G236"/>
    <mergeCell ref="I236:J236"/>
    <mergeCell ref="B232:C232"/>
    <mergeCell ref="D232:E232"/>
    <mergeCell ref="F232:G232"/>
    <mergeCell ref="I232:J232"/>
    <mergeCell ref="B233:C233"/>
    <mergeCell ref="D233:E233"/>
    <mergeCell ref="F233:G233"/>
    <mergeCell ref="I233:J233"/>
    <mergeCell ref="B230:C230"/>
    <mergeCell ref="D230:E230"/>
    <mergeCell ref="F230:G230"/>
    <mergeCell ref="I230:J230"/>
    <mergeCell ref="B231:C231"/>
    <mergeCell ref="D231:E231"/>
    <mergeCell ref="F231:G231"/>
    <mergeCell ref="I231:J231"/>
    <mergeCell ref="B228:C228"/>
    <mergeCell ref="D228:E228"/>
    <mergeCell ref="F228:G228"/>
    <mergeCell ref="I228:J228"/>
    <mergeCell ref="B229:C229"/>
    <mergeCell ref="D229:E229"/>
    <mergeCell ref="F229:G229"/>
    <mergeCell ref="I229:J229"/>
    <mergeCell ref="B225:C225"/>
    <mergeCell ref="D225:E225"/>
    <mergeCell ref="F225:G225"/>
    <mergeCell ref="I225:J225"/>
    <mergeCell ref="B226:J226"/>
    <mergeCell ref="B227:C227"/>
    <mergeCell ref="D227:E227"/>
    <mergeCell ref="F227:G227"/>
    <mergeCell ref="I227:J227"/>
    <mergeCell ref="B223:C223"/>
    <mergeCell ref="D223:E223"/>
    <mergeCell ref="F223:G223"/>
    <mergeCell ref="I223:J223"/>
    <mergeCell ref="B224:C224"/>
    <mergeCell ref="D224:E224"/>
    <mergeCell ref="F224:G224"/>
    <mergeCell ref="I224:J224"/>
    <mergeCell ref="B220:J220"/>
    <mergeCell ref="B221:C221"/>
    <mergeCell ref="D221:E221"/>
    <mergeCell ref="F221:G221"/>
    <mergeCell ref="I221:J221"/>
    <mergeCell ref="B222:C222"/>
    <mergeCell ref="D222:E222"/>
    <mergeCell ref="F222:G222"/>
    <mergeCell ref="I222:J222"/>
    <mergeCell ref="B218:C218"/>
    <mergeCell ref="D218:E218"/>
    <mergeCell ref="F218:G218"/>
    <mergeCell ref="I218:J218"/>
    <mergeCell ref="B219:C219"/>
    <mergeCell ref="D219:E219"/>
    <mergeCell ref="F219:G219"/>
    <mergeCell ref="I219:J219"/>
    <mergeCell ref="B216:C216"/>
    <mergeCell ref="D216:E216"/>
    <mergeCell ref="F216:G216"/>
    <mergeCell ref="I216:J216"/>
    <mergeCell ref="B217:C217"/>
    <mergeCell ref="D217:E217"/>
    <mergeCell ref="F217:G217"/>
    <mergeCell ref="I217:J217"/>
    <mergeCell ref="B214:C214"/>
    <mergeCell ref="D214:E214"/>
    <mergeCell ref="F214:G214"/>
    <mergeCell ref="I214:J214"/>
    <mergeCell ref="B215:C215"/>
    <mergeCell ref="D215:E215"/>
    <mergeCell ref="F215:G215"/>
    <mergeCell ref="I215:J215"/>
    <mergeCell ref="B212:C212"/>
    <mergeCell ref="D212:E212"/>
    <mergeCell ref="F212:G212"/>
    <mergeCell ref="I212:J212"/>
    <mergeCell ref="B213:C213"/>
    <mergeCell ref="D213:E213"/>
    <mergeCell ref="F213:G213"/>
    <mergeCell ref="I213:J213"/>
    <mergeCell ref="B210:C210"/>
    <mergeCell ref="D210:E210"/>
    <mergeCell ref="F210:G210"/>
    <mergeCell ref="I210:J210"/>
    <mergeCell ref="B211:C211"/>
    <mergeCell ref="D211:E211"/>
    <mergeCell ref="F211:G211"/>
    <mergeCell ref="I211:J211"/>
    <mergeCell ref="B208:C208"/>
    <mergeCell ref="D208:E208"/>
    <mergeCell ref="F208:G208"/>
    <mergeCell ref="I208:J208"/>
    <mergeCell ref="B209:C209"/>
    <mergeCell ref="D209:E209"/>
    <mergeCell ref="F209:G209"/>
    <mergeCell ref="I209:J209"/>
    <mergeCell ref="B206:C206"/>
    <mergeCell ref="D206:E206"/>
    <mergeCell ref="F206:G206"/>
    <mergeCell ref="I206:J206"/>
    <mergeCell ref="B207:C207"/>
    <mergeCell ref="D207:E207"/>
    <mergeCell ref="F207:G207"/>
    <mergeCell ref="I207:J207"/>
    <mergeCell ref="B204:C204"/>
    <mergeCell ref="D204:E204"/>
    <mergeCell ref="F204:G204"/>
    <mergeCell ref="I204:J204"/>
    <mergeCell ref="B205:C205"/>
    <mergeCell ref="D205:E205"/>
    <mergeCell ref="F205:G205"/>
    <mergeCell ref="I205:J205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197:J197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195:C195"/>
    <mergeCell ref="D195:E195"/>
    <mergeCell ref="F195:G195"/>
    <mergeCell ref="I195:J195"/>
    <mergeCell ref="B196:C196"/>
    <mergeCell ref="D196:E196"/>
    <mergeCell ref="F196:G196"/>
    <mergeCell ref="I196:J196"/>
    <mergeCell ref="B193:C193"/>
    <mergeCell ref="D193:E193"/>
    <mergeCell ref="F193:G193"/>
    <mergeCell ref="I193:J193"/>
    <mergeCell ref="B194:C194"/>
    <mergeCell ref="D194:E194"/>
    <mergeCell ref="F194:G194"/>
    <mergeCell ref="I194:J194"/>
    <mergeCell ref="B190:C190"/>
    <mergeCell ref="D190:E190"/>
    <mergeCell ref="F190:G190"/>
    <mergeCell ref="I190:J190"/>
    <mergeCell ref="B191:J191"/>
    <mergeCell ref="B192:C192"/>
    <mergeCell ref="D192:E192"/>
    <mergeCell ref="F192:G192"/>
    <mergeCell ref="I192:J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7:C177"/>
    <mergeCell ref="D177:E177"/>
    <mergeCell ref="F177:G177"/>
    <mergeCell ref="I177:J177"/>
    <mergeCell ref="B178:J178"/>
    <mergeCell ref="B179:C179"/>
    <mergeCell ref="D179:E179"/>
    <mergeCell ref="F179:G179"/>
    <mergeCell ref="I179:J179"/>
    <mergeCell ref="B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7:C157"/>
    <mergeCell ref="D157:E157"/>
    <mergeCell ref="F157:G157"/>
    <mergeCell ref="I157:J157"/>
    <mergeCell ref="B158:J158"/>
    <mergeCell ref="B159:C159"/>
    <mergeCell ref="D159:E159"/>
    <mergeCell ref="F159:G159"/>
    <mergeCell ref="I159:J159"/>
    <mergeCell ref="B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49:C149"/>
    <mergeCell ref="D149:E149"/>
    <mergeCell ref="F149:G149"/>
    <mergeCell ref="I149:J149"/>
    <mergeCell ref="B150:J150"/>
    <mergeCell ref="B151:C151"/>
    <mergeCell ref="D151:E151"/>
    <mergeCell ref="F151:G151"/>
    <mergeCell ref="I151:J151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2:C132"/>
    <mergeCell ref="D132:E132"/>
    <mergeCell ref="F132:G132"/>
    <mergeCell ref="I132:J132"/>
    <mergeCell ref="B133:J133"/>
    <mergeCell ref="B134:C134"/>
    <mergeCell ref="D134:E134"/>
    <mergeCell ref="F134:G134"/>
    <mergeCell ref="I134:J134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0:C120"/>
    <mergeCell ref="D120:E120"/>
    <mergeCell ref="F120:G120"/>
    <mergeCell ref="I120:J120"/>
    <mergeCell ref="B121:J121"/>
    <mergeCell ref="B122:C122"/>
    <mergeCell ref="D122:E122"/>
    <mergeCell ref="F122:G122"/>
    <mergeCell ref="I122:J122"/>
    <mergeCell ref="B118:C118"/>
    <mergeCell ref="D118:E118"/>
    <mergeCell ref="F118:G118"/>
    <mergeCell ref="I118:J118"/>
    <mergeCell ref="B119:C119"/>
    <mergeCell ref="D119:E119"/>
    <mergeCell ref="F119:G119"/>
    <mergeCell ref="I119:J119"/>
    <mergeCell ref="B115:J115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8:C98"/>
    <mergeCell ref="D98:E98"/>
    <mergeCell ref="F98:G98"/>
    <mergeCell ref="I98:J98"/>
    <mergeCell ref="B99:J99"/>
    <mergeCell ref="B100:C100"/>
    <mergeCell ref="D100:E100"/>
    <mergeCell ref="F100:G100"/>
    <mergeCell ref="I100:J100"/>
    <mergeCell ref="B96:C96"/>
    <mergeCell ref="D96:E96"/>
    <mergeCell ref="F96:G96"/>
    <mergeCell ref="I96:J96"/>
    <mergeCell ref="B97:C97"/>
    <mergeCell ref="D97:E97"/>
    <mergeCell ref="F97:G97"/>
    <mergeCell ref="I97:J97"/>
    <mergeCell ref="B94:C94"/>
    <mergeCell ref="D94:E94"/>
    <mergeCell ref="F94:G94"/>
    <mergeCell ref="I94:J94"/>
    <mergeCell ref="B95:C95"/>
    <mergeCell ref="D95:E95"/>
    <mergeCell ref="F95:G95"/>
    <mergeCell ref="I95:J95"/>
    <mergeCell ref="B92:C92"/>
    <mergeCell ref="D92:E92"/>
    <mergeCell ref="F92:G92"/>
    <mergeCell ref="I92:J92"/>
    <mergeCell ref="B93:C93"/>
    <mergeCell ref="D93:E93"/>
    <mergeCell ref="F93:G93"/>
    <mergeCell ref="I93:J93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3:C73"/>
    <mergeCell ref="D73:E73"/>
    <mergeCell ref="F73:G73"/>
    <mergeCell ref="I73:J73"/>
    <mergeCell ref="B74:J74"/>
    <mergeCell ref="B75:C75"/>
    <mergeCell ref="D75:E75"/>
    <mergeCell ref="F75:G75"/>
    <mergeCell ref="I75:J75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29:C29"/>
    <mergeCell ref="D29:E29"/>
    <mergeCell ref="F29:G29"/>
    <mergeCell ref="I29:J29"/>
    <mergeCell ref="B30:C30"/>
    <mergeCell ref="D30:E30"/>
    <mergeCell ref="F30:G30"/>
    <mergeCell ref="I30:J30"/>
    <mergeCell ref="B27:C27"/>
    <mergeCell ref="D27:E27"/>
    <mergeCell ref="F27:G27"/>
    <mergeCell ref="I27:J27"/>
    <mergeCell ref="B28:C28"/>
    <mergeCell ref="D28:E28"/>
    <mergeCell ref="F28:G28"/>
    <mergeCell ref="I28:J28"/>
    <mergeCell ref="B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3:C23"/>
    <mergeCell ref="D23:E23"/>
    <mergeCell ref="F23:G23"/>
    <mergeCell ref="I23:J23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B13:J13"/>
    <mergeCell ref="B14:C14"/>
    <mergeCell ref="D14:E14"/>
    <mergeCell ref="F14:G14"/>
    <mergeCell ref="I14:J14"/>
  </mergeCells>
  <pageMargins left="0.7" right="0.7" top="0.75" bottom="0.75" header="0.3" footer="0.3"/>
  <pageSetup scale="65" orientation="portrait" horizontalDpi="300" verticalDpi="300" r:id="rId1"/>
  <rowBreaks count="1" manualBreakCount="1">
    <brk id="2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8"/>
  <sheetViews>
    <sheetView topLeftCell="A4" zoomScaleNormal="100" workbookViewId="0">
      <selection activeCell="H43" sqref="H43"/>
    </sheetView>
  </sheetViews>
  <sheetFormatPr defaultRowHeight="15" x14ac:dyDescent="0.25"/>
  <cols>
    <col min="1" max="1" width="2.28515625" style="1" customWidth="1"/>
    <col min="2" max="2" width="0" style="1" hidden="1" customWidth="1"/>
    <col min="3" max="3" width="11.7109375" style="1" customWidth="1"/>
    <col min="4" max="4" width="6.5703125" style="1" customWidth="1"/>
    <col min="5" max="5" width="37.140625" style="1" customWidth="1"/>
    <col min="6" max="6" width="15.85546875" style="1" customWidth="1"/>
    <col min="7" max="7" width="4.28515625" style="1" customWidth="1"/>
    <col min="8" max="8" width="14.85546875" style="1" customWidth="1"/>
    <col min="9" max="9" width="38" style="1" customWidth="1"/>
    <col min="10" max="10" width="5" style="1" customWidth="1"/>
    <col min="11" max="11" width="0.85546875" style="1" customWidth="1"/>
    <col min="12" max="12" width="1.42578125" style="1" customWidth="1"/>
    <col min="13" max="256" width="9.140625" style="1"/>
    <col min="257" max="257" width="2.28515625" style="1" customWidth="1"/>
    <col min="258" max="258" width="0" style="1" hidden="1" customWidth="1"/>
    <col min="259" max="259" width="11.7109375" style="1" customWidth="1"/>
    <col min="260" max="260" width="6.5703125" style="1" customWidth="1"/>
    <col min="261" max="261" width="9.28515625" style="1" customWidth="1"/>
    <col min="262" max="262" width="7.42578125" style="1" customWidth="1"/>
    <col min="263" max="263" width="11.140625" style="1" customWidth="1"/>
    <col min="264" max="264" width="14.85546875" style="1" customWidth="1"/>
    <col min="265" max="265" width="18.5703125" style="1" customWidth="1"/>
    <col min="266" max="266" width="5" style="1" customWidth="1"/>
    <col min="267" max="267" width="0.85546875" style="1" customWidth="1"/>
    <col min="268" max="268" width="1.42578125" style="1" customWidth="1"/>
    <col min="269" max="512" width="9.140625" style="1"/>
    <col min="513" max="513" width="2.28515625" style="1" customWidth="1"/>
    <col min="514" max="514" width="0" style="1" hidden="1" customWidth="1"/>
    <col min="515" max="515" width="11.7109375" style="1" customWidth="1"/>
    <col min="516" max="516" width="6.5703125" style="1" customWidth="1"/>
    <col min="517" max="517" width="9.28515625" style="1" customWidth="1"/>
    <col min="518" max="518" width="7.42578125" style="1" customWidth="1"/>
    <col min="519" max="519" width="11.140625" style="1" customWidth="1"/>
    <col min="520" max="520" width="14.85546875" style="1" customWidth="1"/>
    <col min="521" max="521" width="18.5703125" style="1" customWidth="1"/>
    <col min="522" max="522" width="5" style="1" customWidth="1"/>
    <col min="523" max="523" width="0.85546875" style="1" customWidth="1"/>
    <col min="524" max="524" width="1.42578125" style="1" customWidth="1"/>
    <col min="525" max="768" width="9.140625" style="1"/>
    <col min="769" max="769" width="2.28515625" style="1" customWidth="1"/>
    <col min="770" max="770" width="0" style="1" hidden="1" customWidth="1"/>
    <col min="771" max="771" width="11.7109375" style="1" customWidth="1"/>
    <col min="772" max="772" width="6.5703125" style="1" customWidth="1"/>
    <col min="773" max="773" width="9.28515625" style="1" customWidth="1"/>
    <col min="774" max="774" width="7.42578125" style="1" customWidth="1"/>
    <col min="775" max="775" width="11.140625" style="1" customWidth="1"/>
    <col min="776" max="776" width="14.85546875" style="1" customWidth="1"/>
    <col min="777" max="777" width="18.5703125" style="1" customWidth="1"/>
    <col min="778" max="778" width="5" style="1" customWidth="1"/>
    <col min="779" max="779" width="0.85546875" style="1" customWidth="1"/>
    <col min="780" max="780" width="1.42578125" style="1" customWidth="1"/>
    <col min="781" max="1024" width="9.140625" style="1"/>
    <col min="1025" max="1025" width="2.28515625" style="1" customWidth="1"/>
    <col min="1026" max="1026" width="0" style="1" hidden="1" customWidth="1"/>
    <col min="1027" max="1027" width="11.7109375" style="1" customWidth="1"/>
    <col min="1028" max="1028" width="6.5703125" style="1" customWidth="1"/>
    <col min="1029" max="1029" width="9.28515625" style="1" customWidth="1"/>
    <col min="1030" max="1030" width="7.42578125" style="1" customWidth="1"/>
    <col min="1031" max="1031" width="11.140625" style="1" customWidth="1"/>
    <col min="1032" max="1032" width="14.85546875" style="1" customWidth="1"/>
    <col min="1033" max="1033" width="18.5703125" style="1" customWidth="1"/>
    <col min="1034" max="1034" width="5" style="1" customWidth="1"/>
    <col min="1035" max="1035" width="0.85546875" style="1" customWidth="1"/>
    <col min="1036" max="1036" width="1.42578125" style="1" customWidth="1"/>
    <col min="1037" max="1280" width="9.140625" style="1"/>
    <col min="1281" max="1281" width="2.28515625" style="1" customWidth="1"/>
    <col min="1282" max="1282" width="0" style="1" hidden="1" customWidth="1"/>
    <col min="1283" max="1283" width="11.7109375" style="1" customWidth="1"/>
    <col min="1284" max="1284" width="6.5703125" style="1" customWidth="1"/>
    <col min="1285" max="1285" width="9.28515625" style="1" customWidth="1"/>
    <col min="1286" max="1286" width="7.42578125" style="1" customWidth="1"/>
    <col min="1287" max="1287" width="11.140625" style="1" customWidth="1"/>
    <col min="1288" max="1288" width="14.85546875" style="1" customWidth="1"/>
    <col min="1289" max="1289" width="18.5703125" style="1" customWidth="1"/>
    <col min="1290" max="1290" width="5" style="1" customWidth="1"/>
    <col min="1291" max="1291" width="0.85546875" style="1" customWidth="1"/>
    <col min="1292" max="1292" width="1.42578125" style="1" customWidth="1"/>
    <col min="1293" max="1536" width="9.140625" style="1"/>
    <col min="1537" max="1537" width="2.28515625" style="1" customWidth="1"/>
    <col min="1538" max="1538" width="0" style="1" hidden="1" customWidth="1"/>
    <col min="1539" max="1539" width="11.7109375" style="1" customWidth="1"/>
    <col min="1540" max="1540" width="6.5703125" style="1" customWidth="1"/>
    <col min="1541" max="1541" width="9.28515625" style="1" customWidth="1"/>
    <col min="1542" max="1542" width="7.42578125" style="1" customWidth="1"/>
    <col min="1543" max="1543" width="11.140625" style="1" customWidth="1"/>
    <col min="1544" max="1544" width="14.85546875" style="1" customWidth="1"/>
    <col min="1545" max="1545" width="18.5703125" style="1" customWidth="1"/>
    <col min="1546" max="1546" width="5" style="1" customWidth="1"/>
    <col min="1547" max="1547" width="0.85546875" style="1" customWidth="1"/>
    <col min="1548" max="1548" width="1.42578125" style="1" customWidth="1"/>
    <col min="1549" max="1792" width="9.140625" style="1"/>
    <col min="1793" max="1793" width="2.28515625" style="1" customWidth="1"/>
    <col min="1794" max="1794" width="0" style="1" hidden="1" customWidth="1"/>
    <col min="1795" max="1795" width="11.7109375" style="1" customWidth="1"/>
    <col min="1796" max="1796" width="6.5703125" style="1" customWidth="1"/>
    <col min="1797" max="1797" width="9.28515625" style="1" customWidth="1"/>
    <col min="1798" max="1798" width="7.42578125" style="1" customWidth="1"/>
    <col min="1799" max="1799" width="11.140625" style="1" customWidth="1"/>
    <col min="1800" max="1800" width="14.85546875" style="1" customWidth="1"/>
    <col min="1801" max="1801" width="18.5703125" style="1" customWidth="1"/>
    <col min="1802" max="1802" width="5" style="1" customWidth="1"/>
    <col min="1803" max="1803" width="0.85546875" style="1" customWidth="1"/>
    <col min="1804" max="1804" width="1.42578125" style="1" customWidth="1"/>
    <col min="1805" max="2048" width="9.140625" style="1"/>
    <col min="2049" max="2049" width="2.28515625" style="1" customWidth="1"/>
    <col min="2050" max="2050" width="0" style="1" hidden="1" customWidth="1"/>
    <col min="2051" max="2051" width="11.7109375" style="1" customWidth="1"/>
    <col min="2052" max="2052" width="6.5703125" style="1" customWidth="1"/>
    <col min="2053" max="2053" width="9.28515625" style="1" customWidth="1"/>
    <col min="2054" max="2054" width="7.42578125" style="1" customWidth="1"/>
    <col min="2055" max="2055" width="11.140625" style="1" customWidth="1"/>
    <col min="2056" max="2056" width="14.85546875" style="1" customWidth="1"/>
    <col min="2057" max="2057" width="18.5703125" style="1" customWidth="1"/>
    <col min="2058" max="2058" width="5" style="1" customWidth="1"/>
    <col min="2059" max="2059" width="0.85546875" style="1" customWidth="1"/>
    <col min="2060" max="2060" width="1.42578125" style="1" customWidth="1"/>
    <col min="2061" max="2304" width="9.140625" style="1"/>
    <col min="2305" max="2305" width="2.28515625" style="1" customWidth="1"/>
    <col min="2306" max="2306" width="0" style="1" hidden="1" customWidth="1"/>
    <col min="2307" max="2307" width="11.7109375" style="1" customWidth="1"/>
    <col min="2308" max="2308" width="6.5703125" style="1" customWidth="1"/>
    <col min="2309" max="2309" width="9.28515625" style="1" customWidth="1"/>
    <col min="2310" max="2310" width="7.42578125" style="1" customWidth="1"/>
    <col min="2311" max="2311" width="11.140625" style="1" customWidth="1"/>
    <col min="2312" max="2312" width="14.85546875" style="1" customWidth="1"/>
    <col min="2313" max="2313" width="18.5703125" style="1" customWidth="1"/>
    <col min="2314" max="2314" width="5" style="1" customWidth="1"/>
    <col min="2315" max="2315" width="0.85546875" style="1" customWidth="1"/>
    <col min="2316" max="2316" width="1.42578125" style="1" customWidth="1"/>
    <col min="2317" max="2560" width="9.140625" style="1"/>
    <col min="2561" max="2561" width="2.28515625" style="1" customWidth="1"/>
    <col min="2562" max="2562" width="0" style="1" hidden="1" customWidth="1"/>
    <col min="2563" max="2563" width="11.7109375" style="1" customWidth="1"/>
    <col min="2564" max="2564" width="6.5703125" style="1" customWidth="1"/>
    <col min="2565" max="2565" width="9.28515625" style="1" customWidth="1"/>
    <col min="2566" max="2566" width="7.42578125" style="1" customWidth="1"/>
    <col min="2567" max="2567" width="11.140625" style="1" customWidth="1"/>
    <col min="2568" max="2568" width="14.85546875" style="1" customWidth="1"/>
    <col min="2569" max="2569" width="18.5703125" style="1" customWidth="1"/>
    <col min="2570" max="2570" width="5" style="1" customWidth="1"/>
    <col min="2571" max="2571" width="0.85546875" style="1" customWidth="1"/>
    <col min="2572" max="2572" width="1.42578125" style="1" customWidth="1"/>
    <col min="2573" max="2816" width="9.140625" style="1"/>
    <col min="2817" max="2817" width="2.28515625" style="1" customWidth="1"/>
    <col min="2818" max="2818" width="0" style="1" hidden="1" customWidth="1"/>
    <col min="2819" max="2819" width="11.7109375" style="1" customWidth="1"/>
    <col min="2820" max="2820" width="6.5703125" style="1" customWidth="1"/>
    <col min="2821" max="2821" width="9.28515625" style="1" customWidth="1"/>
    <col min="2822" max="2822" width="7.42578125" style="1" customWidth="1"/>
    <col min="2823" max="2823" width="11.140625" style="1" customWidth="1"/>
    <col min="2824" max="2824" width="14.85546875" style="1" customWidth="1"/>
    <col min="2825" max="2825" width="18.5703125" style="1" customWidth="1"/>
    <col min="2826" max="2826" width="5" style="1" customWidth="1"/>
    <col min="2827" max="2827" width="0.85546875" style="1" customWidth="1"/>
    <col min="2828" max="2828" width="1.42578125" style="1" customWidth="1"/>
    <col min="2829" max="3072" width="9.140625" style="1"/>
    <col min="3073" max="3073" width="2.28515625" style="1" customWidth="1"/>
    <col min="3074" max="3074" width="0" style="1" hidden="1" customWidth="1"/>
    <col min="3075" max="3075" width="11.7109375" style="1" customWidth="1"/>
    <col min="3076" max="3076" width="6.5703125" style="1" customWidth="1"/>
    <col min="3077" max="3077" width="9.28515625" style="1" customWidth="1"/>
    <col min="3078" max="3078" width="7.42578125" style="1" customWidth="1"/>
    <col min="3079" max="3079" width="11.140625" style="1" customWidth="1"/>
    <col min="3080" max="3080" width="14.85546875" style="1" customWidth="1"/>
    <col min="3081" max="3081" width="18.5703125" style="1" customWidth="1"/>
    <col min="3082" max="3082" width="5" style="1" customWidth="1"/>
    <col min="3083" max="3083" width="0.85546875" style="1" customWidth="1"/>
    <col min="3084" max="3084" width="1.42578125" style="1" customWidth="1"/>
    <col min="3085" max="3328" width="9.140625" style="1"/>
    <col min="3329" max="3329" width="2.28515625" style="1" customWidth="1"/>
    <col min="3330" max="3330" width="0" style="1" hidden="1" customWidth="1"/>
    <col min="3331" max="3331" width="11.7109375" style="1" customWidth="1"/>
    <col min="3332" max="3332" width="6.5703125" style="1" customWidth="1"/>
    <col min="3333" max="3333" width="9.28515625" style="1" customWidth="1"/>
    <col min="3334" max="3334" width="7.42578125" style="1" customWidth="1"/>
    <col min="3335" max="3335" width="11.140625" style="1" customWidth="1"/>
    <col min="3336" max="3336" width="14.85546875" style="1" customWidth="1"/>
    <col min="3337" max="3337" width="18.5703125" style="1" customWidth="1"/>
    <col min="3338" max="3338" width="5" style="1" customWidth="1"/>
    <col min="3339" max="3339" width="0.85546875" style="1" customWidth="1"/>
    <col min="3340" max="3340" width="1.42578125" style="1" customWidth="1"/>
    <col min="3341" max="3584" width="9.140625" style="1"/>
    <col min="3585" max="3585" width="2.28515625" style="1" customWidth="1"/>
    <col min="3586" max="3586" width="0" style="1" hidden="1" customWidth="1"/>
    <col min="3587" max="3587" width="11.7109375" style="1" customWidth="1"/>
    <col min="3588" max="3588" width="6.5703125" style="1" customWidth="1"/>
    <col min="3589" max="3589" width="9.28515625" style="1" customWidth="1"/>
    <col min="3590" max="3590" width="7.42578125" style="1" customWidth="1"/>
    <col min="3591" max="3591" width="11.140625" style="1" customWidth="1"/>
    <col min="3592" max="3592" width="14.85546875" style="1" customWidth="1"/>
    <col min="3593" max="3593" width="18.5703125" style="1" customWidth="1"/>
    <col min="3594" max="3594" width="5" style="1" customWidth="1"/>
    <col min="3595" max="3595" width="0.85546875" style="1" customWidth="1"/>
    <col min="3596" max="3596" width="1.42578125" style="1" customWidth="1"/>
    <col min="3597" max="3840" width="9.140625" style="1"/>
    <col min="3841" max="3841" width="2.28515625" style="1" customWidth="1"/>
    <col min="3842" max="3842" width="0" style="1" hidden="1" customWidth="1"/>
    <col min="3843" max="3843" width="11.7109375" style="1" customWidth="1"/>
    <col min="3844" max="3844" width="6.5703125" style="1" customWidth="1"/>
    <col min="3845" max="3845" width="9.28515625" style="1" customWidth="1"/>
    <col min="3846" max="3846" width="7.42578125" style="1" customWidth="1"/>
    <col min="3847" max="3847" width="11.140625" style="1" customWidth="1"/>
    <col min="3848" max="3848" width="14.85546875" style="1" customWidth="1"/>
    <col min="3849" max="3849" width="18.5703125" style="1" customWidth="1"/>
    <col min="3850" max="3850" width="5" style="1" customWidth="1"/>
    <col min="3851" max="3851" width="0.85546875" style="1" customWidth="1"/>
    <col min="3852" max="3852" width="1.42578125" style="1" customWidth="1"/>
    <col min="3853" max="4096" width="9.140625" style="1"/>
    <col min="4097" max="4097" width="2.28515625" style="1" customWidth="1"/>
    <col min="4098" max="4098" width="0" style="1" hidden="1" customWidth="1"/>
    <col min="4099" max="4099" width="11.7109375" style="1" customWidth="1"/>
    <col min="4100" max="4100" width="6.5703125" style="1" customWidth="1"/>
    <col min="4101" max="4101" width="9.28515625" style="1" customWidth="1"/>
    <col min="4102" max="4102" width="7.42578125" style="1" customWidth="1"/>
    <col min="4103" max="4103" width="11.140625" style="1" customWidth="1"/>
    <col min="4104" max="4104" width="14.85546875" style="1" customWidth="1"/>
    <col min="4105" max="4105" width="18.5703125" style="1" customWidth="1"/>
    <col min="4106" max="4106" width="5" style="1" customWidth="1"/>
    <col min="4107" max="4107" width="0.85546875" style="1" customWidth="1"/>
    <col min="4108" max="4108" width="1.42578125" style="1" customWidth="1"/>
    <col min="4109" max="4352" width="9.140625" style="1"/>
    <col min="4353" max="4353" width="2.28515625" style="1" customWidth="1"/>
    <col min="4354" max="4354" width="0" style="1" hidden="1" customWidth="1"/>
    <col min="4355" max="4355" width="11.7109375" style="1" customWidth="1"/>
    <col min="4356" max="4356" width="6.5703125" style="1" customWidth="1"/>
    <col min="4357" max="4357" width="9.28515625" style="1" customWidth="1"/>
    <col min="4358" max="4358" width="7.42578125" style="1" customWidth="1"/>
    <col min="4359" max="4359" width="11.140625" style="1" customWidth="1"/>
    <col min="4360" max="4360" width="14.85546875" style="1" customWidth="1"/>
    <col min="4361" max="4361" width="18.5703125" style="1" customWidth="1"/>
    <col min="4362" max="4362" width="5" style="1" customWidth="1"/>
    <col min="4363" max="4363" width="0.85546875" style="1" customWidth="1"/>
    <col min="4364" max="4364" width="1.42578125" style="1" customWidth="1"/>
    <col min="4365" max="4608" width="9.140625" style="1"/>
    <col min="4609" max="4609" width="2.28515625" style="1" customWidth="1"/>
    <col min="4610" max="4610" width="0" style="1" hidden="1" customWidth="1"/>
    <col min="4611" max="4611" width="11.7109375" style="1" customWidth="1"/>
    <col min="4612" max="4612" width="6.5703125" style="1" customWidth="1"/>
    <col min="4613" max="4613" width="9.28515625" style="1" customWidth="1"/>
    <col min="4614" max="4614" width="7.42578125" style="1" customWidth="1"/>
    <col min="4615" max="4615" width="11.140625" style="1" customWidth="1"/>
    <col min="4616" max="4616" width="14.85546875" style="1" customWidth="1"/>
    <col min="4617" max="4617" width="18.5703125" style="1" customWidth="1"/>
    <col min="4618" max="4618" width="5" style="1" customWidth="1"/>
    <col min="4619" max="4619" width="0.85546875" style="1" customWidth="1"/>
    <col min="4620" max="4620" width="1.42578125" style="1" customWidth="1"/>
    <col min="4621" max="4864" width="9.140625" style="1"/>
    <col min="4865" max="4865" width="2.28515625" style="1" customWidth="1"/>
    <col min="4866" max="4866" width="0" style="1" hidden="1" customWidth="1"/>
    <col min="4867" max="4867" width="11.7109375" style="1" customWidth="1"/>
    <col min="4868" max="4868" width="6.5703125" style="1" customWidth="1"/>
    <col min="4869" max="4869" width="9.28515625" style="1" customWidth="1"/>
    <col min="4870" max="4870" width="7.42578125" style="1" customWidth="1"/>
    <col min="4871" max="4871" width="11.140625" style="1" customWidth="1"/>
    <col min="4872" max="4872" width="14.85546875" style="1" customWidth="1"/>
    <col min="4873" max="4873" width="18.5703125" style="1" customWidth="1"/>
    <col min="4874" max="4874" width="5" style="1" customWidth="1"/>
    <col min="4875" max="4875" width="0.85546875" style="1" customWidth="1"/>
    <col min="4876" max="4876" width="1.42578125" style="1" customWidth="1"/>
    <col min="4877" max="5120" width="9.140625" style="1"/>
    <col min="5121" max="5121" width="2.28515625" style="1" customWidth="1"/>
    <col min="5122" max="5122" width="0" style="1" hidden="1" customWidth="1"/>
    <col min="5123" max="5123" width="11.7109375" style="1" customWidth="1"/>
    <col min="5124" max="5124" width="6.5703125" style="1" customWidth="1"/>
    <col min="5125" max="5125" width="9.28515625" style="1" customWidth="1"/>
    <col min="5126" max="5126" width="7.42578125" style="1" customWidth="1"/>
    <col min="5127" max="5127" width="11.140625" style="1" customWidth="1"/>
    <col min="5128" max="5128" width="14.85546875" style="1" customWidth="1"/>
    <col min="5129" max="5129" width="18.5703125" style="1" customWidth="1"/>
    <col min="5130" max="5130" width="5" style="1" customWidth="1"/>
    <col min="5131" max="5131" width="0.85546875" style="1" customWidth="1"/>
    <col min="5132" max="5132" width="1.42578125" style="1" customWidth="1"/>
    <col min="5133" max="5376" width="9.140625" style="1"/>
    <col min="5377" max="5377" width="2.28515625" style="1" customWidth="1"/>
    <col min="5378" max="5378" width="0" style="1" hidden="1" customWidth="1"/>
    <col min="5379" max="5379" width="11.7109375" style="1" customWidth="1"/>
    <col min="5380" max="5380" width="6.5703125" style="1" customWidth="1"/>
    <col min="5381" max="5381" width="9.28515625" style="1" customWidth="1"/>
    <col min="5382" max="5382" width="7.42578125" style="1" customWidth="1"/>
    <col min="5383" max="5383" width="11.140625" style="1" customWidth="1"/>
    <col min="5384" max="5384" width="14.85546875" style="1" customWidth="1"/>
    <col min="5385" max="5385" width="18.5703125" style="1" customWidth="1"/>
    <col min="5386" max="5386" width="5" style="1" customWidth="1"/>
    <col min="5387" max="5387" width="0.85546875" style="1" customWidth="1"/>
    <col min="5388" max="5388" width="1.42578125" style="1" customWidth="1"/>
    <col min="5389" max="5632" width="9.140625" style="1"/>
    <col min="5633" max="5633" width="2.28515625" style="1" customWidth="1"/>
    <col min="5634" max="5634" width="0" style="1" hidden="1" customWidth="1"/>
    <col min="5635" max="5635" width="11.7109375" style="1" customWidth="1"/>
    <col min="5636" max="5636" width="6.5703125" style="1" customWidth="1"/>
    <col min="5637" max="5637" width="9.28515625" style="1" customWidth="1"/>
    <col min="5638" max="5638" width="7.42578125" style="1" customWidth="1"/>
    <col min="5639" max="5639" width="11.140625" style="1" customWidth="1"/>
    <col min="5640" max="5640" width="14.85546875" style="1" customWidth="1"/>
    <col min="5641" max="5641" width="18.5703125" style="1" customWidth="1"/>
    <col min="5642" max="5642" width="5" style="1" customWidth="1"/>
    <col min="5643" max="5643" width="0.85546875" style="1" customWidth="1"/>
    <col min="5644" max="5644" width="1.42578125" style="1" customWidth="1"/>
    <col min="5645" max="5888" width="9.140625" style="1"/>
    <col min="5889" max="5889" width="2.28515625" style="1" customWidth="1"/>
    <col min="5890" max="5890" width="0" style="1" hidden="1" customWidth="1"/>
    <col min="5891" max="5891" width="11.7109375" style="1" customWidth="1"/>
    <col min="5892" max="5892" width="6.5703125" style="1" customWidth="1"/>
    <col min="5893" max="5893" width="9.28515625" style="1" customWidth="1"/>
    <col min="5894" max="5894" width="7.42578125" style="1" customWidth="1"/>
    <col min="5895" max="5895" width="11.140625" style="1" customWidth="1"/>
    <col min="5896" max="5896" width="14.85546875" style="1" customWidth="1"/>
    <col min="5897" max="5897" width="18.5703125" style="1" customWidth="1"/>
    <col min="5898" max="5898" width="5" style="1" customWidth="1"/>
    <col min="5899" max="5899" width="0.85546875" style="1" customWidth="1"/>
    <col min="5900" max="5900" width="1.42578125" style="1" customWidth="1"/>
    <col min="5901" max="6144" width="9.140625" style="1"/>
    <col min="6145" max="6145" width="2.28515625" style="1" customWidth="1"/>
    <col min="6146" max="6146" width="0" style="1" hidden="1" customWidth="1"/>
    <col min="6147" max="6147" width="11.7109375" style="1" customWidth="1"/>
    <col min="6148" max="6148" width="6.5703125" style="1" customWidth="1"/>
    <col min="6149" max="6149" width="9.28515625" style="1" customWidth="1"/>
    <col min="6150" max="6150" width="7.42578125" style="1" customWidth="1"/>
    <col min="6151" max="6151" width="11.140625" style="1" customWidth="1"/>
    <col min="6152" max="6152" width="14.85546875" style="1" customWidth="1"/>
    <col min="6153" max="6153" width="18.5703125" style="1" customWidth="1"/>
    <col min="6154" max="6154" width="5" style="1" customWidth="1"/>
    <col min="6155" max="6155" width="0.85546875" style="1" customWidth="1"/>
    <col min="6156" max="6156" width="1.42578125" style="1" customWidth="1"/>
    <col min="6157" max="6400" width="9.140625" style="1"/>
    <col min="6401" max="6401" width="2.28515625" style="1" customWidth="1"/>
    <col min="6402" max="6402" width="0" style="1" hidden="1" customWidth="1"/>
    <col min="6403" max="6403" width="11.7109375" style="1" customWidth="1"/>
    <col min="6404" max="6404" width="6.5703125" style="1" customWidth="1"/>
    <col min="6405" max="6405" width="9.28515625" style="1" customWidth="1"/>
    <col min="6406" max="6406" width="7.42578125" style="1" customWidth="1"/>
    <col min="6407" max="6407" width="11.140625" style="1" customWidth="1"/>
    <col min="6408" max="6408" width="14.85546875" style="1" customWidth="1"/>
    <col min="6409" max="6409" width="18.5703125" style="1" customWidth="1"/>
    <col min="6410" max="6410" width="5" style="1" customWidth="1"/>
    <col min="6411" max="6411" width="0.85546875" style="1" customWidth="1"/>
    <col min="6412" max="6412" width="1.42578125" style="1" customWidth="1"/>
    <col min="6413" max="6656" width="9.140625" style="1"/>
    <col min="6657" max="6657" width="2.28515625" style="1" customWidth="1"/>
    <col min="6658" max="6658" width="0" style="1" hidden="1" customWidth="1"/>
    <col min="6659" max="6659" width="11.7109375" style="1" customWidth="1"/>
    <col min="6660" max="6660" width="6.5703125" style="1" customWidth="1"/>
    <col min="6661" max="6661" width="9.28515625" style="1" customWidth="1"/>
    <col min="6662" max="6662" width="7.42578125" style="1" customWidth="1"/>
    <col min="6663" max="6663" width="11.140625" style="1" customWidth="1"/>
    <col min="6664" max="6664" width="14.85546875" style="1" customWidth="1"/>
    <col min="6665" max="6665" width="18.5703125" style="1" customWidth="1"/>
    <col min="6666" max="6666" width="5" style="1" customWidth="1"/>
    <col min="6667" max="6667" width="0.85546875" style="1" customWidth="1"/>
    <col min="6668" max="6668" width="1.42578125" style="1" customWidth="1"/>
    <col min="6669" max="6912" width="9.140625" style="1"/>
    <col min="6913" max="6913" width="2.28515625" style="1" customWidth="1"/>
    <col min="6914" max="6914" width="0" style="1" hidden="1" customWidth="1"/>
    <col min="6915" max="6915" width="11.7109375" style="1" customWidth="1"/>
    <col min="6916" max="6916" width="6.5703125" style="1" customWidth="1"/>
    <col min="6917" max="6917" width="9.28515625" style="1" customWidth="1"/>
    <col min="6918" max="6918" width="7.42578125" style="1" customWidth="1"/>
    <col min="6919" max="6919" width="11.140625" style="1" customWidth="1"/>
    <col min="6920" max="6920" width="14.85546875" style="1" customWidth="1"/>
    <col min="6921" max="6921" width="18.5703125" style="1" customWidth="1"/>
    <col min="6922" max="6922" width="5" style="1" customWidth="1"/>
    <col min="6923" max="6923" width="0.85546875" style="1" customWidth="1"/>
    <col min="6924" max="6924" width="1.42578125" style="1" customWidth="1"/>
    <col min="6925" max="7168" width="9.140625" style="1"/>
    <col min="7169" max="7169" width="2.28515625" style="1" customWidth="1"/>
    <col min="7170" max="7170" width="0" style="1" hidden="1" customWidth="1"/>
    <col min="7171" max="7171" width="11.7109375" style="1" customWidth="1"/>
    <col min="7172" max="7172" width="6.5703125" style="1" customWidth="1"/>
    <col min="7173" max="7173" width="9.28515625" style="1" customWidth="1"/>
    <col min="7174" max="7174" width="7.42578125" style="1" customWidth="1"/>
    <col min="7175" max="7175" width="11.140625" style="1" customWidth="1"/>
    <col min="7176" max="7176" width="14.85546875" style="1" customWidth="1"/>
    <col min="7177" max="7177" width="18.5703125" style="1" customWidth="1"/>
    <col min="7178" max="7178" width="5" style="1" customWidth="1"/>
    <col min="7179" max="7179" width="0.85546875" style="1" customWidth="1"/>
    <col min="7180" max="7180" width="1.42578125" style="1" customWidth="1"/>
    <col min="7181" max="7424" width="9.140625" style="1"/>
    <col min="7425" max="7425" width="2.28515625" style="1" customWidth="1"/>
    <col min="7426" max="7426" width="0" style="1" hidden="1" customWidth="1"/>
    <col min="7427" max="7427" width="11.7109375" style="1" customWidth="1"/>
    <col min="7428" max="7428" width="6.5703125" style="1" customWidth="1"/>
    <col min="7429" max="7429" width="9.28515625" style="1" customWidth="1"/>
    <col min="7430" max="7430" width="7.42578125" style="1" customWidth="1"/>
    <col min="7431" max="7431" width="11.140625" style="1" customWidth="1"/>
    <col min="7432" max="7432" width="14.85546875" style="1" customWidth="1"/>
    <col min="7433" max="7433" width="18.5703125" style="1" customWidth="1"/>
    <col min="7434" max="7434" width="5" style="1" customWidth="1"/>
    <col min="7435" max="7435" width="0.85546875" style="1" customWidth="1"/>
    <col min="7436" max="7436" width="1.42578125" style="1" customWidth="1"/>
    <col min="7437" max="7680" width="9.140625" style="1"/>
    <col min="7681" max="7681" width="2.28515625" style="1" customWidth="1"/>
    <col min="7682" max="7682" width="0" style="1" hidden="1" customWidth="1"/>
    <col min="7683" max="7683" width="11.7109375" style="1" customWidth="1"/>
    <col min="7684" max="7684" width="6.5703125" style="1" customWidth="1"/>
    <col min="7685" max="7685" width="9.28515625" style="1" customWidth="1"/>
    <col min="7686" max="7686" width="7.42578125" style="1" customWidth="1"/>
    <col min="7687" max="7687" width="11.140625" style="1" customWidth="1"/>
    <col min="7688" max="7688" width="14.85546875" style="1" customWidth="1"/>
    <col min="7689" max="7689" width="18.5703125" style="1" customWidth="1"/>
    <col min="7690" max="7690" width="5" style="1" customWidth="1"/>
    <col min="7691" max="7691" width="0.85546875" style="1" customWidth="1"/>
    <col min="7692" max="7692" width="1.42578125" style="1" customWidth="1"/>
    <col min="7693" max="7936" width="9.140625" style="1"/>
    <col min="7937" max="7937" width="2.28515625" style="1" customWidth="1"/>
    <col min="7938" max="7938" width="0" style="1" hidden="1" customWidth="1"/>
    <col min="7939" max="7939" width="11.7109375" style="1" customWidth="1"/>
    <col min="7940" max="7940" width="6.5703125" style="1" customWidth="1"/>
    <col min="7941" max="7941" width="9.28515625" style="1" customWidth="1"/>
    <col min="7942" max="7942" width="7.42578125" style="1" customWidth="1"/>
    <col min="7943" max="7943" width="11.140625" style="1" customWidth="1"/>
    <col min="7944" max="7944" width="14.85546875" style="1" customWidth="1"/>
    <col min="7945" max="7945" width="18.5703125" style="1" customWidth="1"/>
    <col min="7946" max="7946" width="5" style="1" customWidth="1"/>
    <col min="7947" max="7947" width="0.85546875" style="1" customWidth="1"/>
    <col min="7948" max="7948" width="1.42578125" style="1" customWidth="1"/>
    <col min="7949" max="8192" width="9.140625" style="1"/>
    <col min="8193" max="8193" width="2.28515625" style="1" customWidth="1"/>
    <col min="8194" max="8194" width="0" style="1" hidden="1" customWidth="1"/>
    <col min="8195" max="8195" width="11.7109375" style="1" customWidth="1"/>
    <col min="8196" max="8196" width="6.5703125" style="1" customWidth="1"/>
    <col min="8197" max="8197" width="9.28515625" style="1" customWidth="1"/>
    <col min="8198" max="8198" width="7.42578125" style="1" customWidth="1"/>
    <col min="8199" max="8199" width="11.140625" style="1" customWidth="1"/>
    <col min="8200" max="8200" width="14.85546875" style="1" customWidth="1"/>
    <col min="8201" max="8201" width="18.5703125" style="1" customWidth="1"/>
    <col min="8202" max="8202" width="5" style="1" customWidth="1"/>
    <col min="8203" max="8203" width="0.85546875" style="1" customWidth="1"/>
    <col min="8204" max="8204" width="1.42578125" style="1" customWidth="1"/>
    <col min="8205" max="8448" width="9.140625" style="1"/>
    <col min="8449" max="8449" width="2.28515625" style="1" customWidth="1"/>
    <col min="8450" max="8450" width="0" style="1" hidden="1" customWidth="1"/>
    <col min="8451" max="8451" width="11.7109375" style="1" customWidth="1"/>
    <col min="8452" max="8452" width="6.5703125" style="1" customWidth="1"/>
    <col min="8453" max="8453" width="9.28515625" style="1" customWidth="1"/>
    <col min="8454" max="8454" width="7.42578125" style="1" customWidth="1"/>
    <col min="8455" max="8455" width="11.140625" style="1" customWidth="1"/>
    <col min="8456" max="8456" width="14.85546875" style="1" customWidth="1"/>
    <col min="8457" max="8457" width="18.5703125" style="1" customWidth="1"/>
    <col min="8458" max="8458" width="5" style="1" customWidth="1"/>
    <col min="8459" max="8459" width="0.85546875" style="1" customWidth="1"/>
    <col min="8460" max="8460" width="1.42578125" style="1" customWidth="1"/>
    <col min="8461" max="8704" width="9.140625" style="1"/>
    <col min="8705" max="8705" width="2.28515625" style="1" customWidth="1"/>
    <col min="8706" max="8706" width="0" style="1" hidden="1" customWidth="1"/>
    <col min="8707" max="8707" width="11.7109375" style="1" customWidth="1"/>
    <col min="8708" max="8708" width="6.5703125" style="1" customWidth="1"/>
    <col min="8709" max="8709" width="9.28515625" style="1" customWidth="1"/>
    <col min="8710" max="8710" width="7.42578125" style="1" customWidth="1"/>
    <col min="8711" max="8711" width="11.140625" style="1" customWidth="1"/>
    <col min="8712" max="8712" width="14.85546875" style="1" customWidth="1"/>
    <col min="8713" max="8713" width="18.5703125" style="1" customWidth="1"/>
    <col min="8714" max="8714" width="5" style="1" customWidth="1"/>
    <col min="8715" max="8715" width="0.85546875" style="1" customWidth="1"/>
    <col min="8716" max="8716" width="1.42578125" style="1" customWidth="1"/>
    <col min="8717" max="8960" width="9.140625" style="1"/>
    <col min="8961" max="8961" width="2.28515625" style="1" customWidth="1"/>
    <col min="8962" max="8962" width="0" style="1" hidden="1" customWidth="1"/>
    <col min="8963" max="8963" width="11.7109375" style="1" customWidth="1"/>
    <col min="8964" max="8964" width="6.5703125" style="1" customWidth="1"/>
    <col min="8965" max="8965" width="9.28515625" style="1" customWidth="1"/>
    <col min="8966" max="8966" width="7.42578125" style="1" customWidth="1"/>
    <col min="8967" max="8967" width="11.140625" style="1" customWidth="1"/>
    <col min="8968" max="8968" width="14.85546875" style="1" customWidth="1"/>
    <col min="8969" max="8969" width="18.5703125" style="1" customWidth="1"/>
    <col min="8970" max="8970" width="5" style="1" customWidth="1"/>
    <col min="8971" max="8971" width="0.85546875" style="1" customWidth="1"/>
    <col min="8972" max="8972" width="1.42578125" style="1" customWidth="1"/>
    <col min="8973" max="9216" width="9.140625" style="1"/>
    <col min="9217" max="9217" width="2.28515625" style="1" customWidth="1"/>
    <col min="9218" max="9218" width="0" style="1" hidden="1" customWidth="1"/>
    <col min="9219" max="9219" width="11.7109375" style="1" customWidth="1"/>
    <col min="9220" max="9220" width="6.5703125" style="1" customWidth="1"/>
    <col min="9221" max="9221" width="9.28515625" style="1" customWidth="1"/>
    <col min="9222" max="9222" width="7.42578125" style="1" customWidth="1"/>
    <col min="9223" max="9223" width="11.140625" style="1" customWidth="1"/>
    <col min="9224" max="9224" width="14.85546875" style="1" customWidth="1"/>
    <col min="9225" max="9225" width="18.5703125" style="1" customWidth="1"/>
    <col min="9226" max="9226" width="5" style="1" customWidth="1"/>
    <col min="9227" max="9227" width="0.85546875" style="1" customWidth="1"/>
    <col min="9228" max="9228" width="1.42578125" style="1" customWidth="1"/>
    <col min="9229" max="9472" width="9.140625" style="1"/>
    <col min="9473" max="9473" width="2.28515625" style="1" customWidth="1"/>
    <col min="9474" max="9474" width="0" style="1" hidden="1" customWidth="1"/>
    <col min="9475" max="9475" width="11.7109375" style="1" customWidth="1"/>
    <col min="9476" max="9476" width="6.5703125" style="1" customWidth="1"/>
    <col min="9477" max="9477" width="9.28515625" style="1" customWidth="1"/>
    <col min="9478" max="9478" width="7.42578125" style="1" customWidth="1"/>
    <col min="9479" max="9479" width="11.140625" style="1" customWidth="1"/>
    <col min="9480" max="9480" width="14.85546875" style="1" customWidth="1"/>
    <col min="9481" max="9481" width="18.5703125" style="1" customWidth="1"/>
    <col min="9482" max="9482" width="5" style="1" customWidth="1"/>
    <col min="9483" max="9483" width="0.85546875" style="1" customWidth="1"/>
    <col min="9484" max="9484" width="1.42578125" style="1" customWidth="1"/>
    <col min="9485" max="9728" width="9.140625" style="1"/>
    <col min="9729" max="9729" width="2.28515625" style="1" customWidth="1"/>
    <col min="9730" max="9730" width="0" style="1" hidden="1" customWidth="1"/>
    <col min="9731" max="9731" width="11.7109375" style="1" customWidth="1"/>
    <col min="9732" max="9732" width="6.5703125" style="1" customWidth="1"/>
    <col min="9733" max="9733" width="9.28515625" style="1" customWidth="1"/>
    <col min="9734" max="9734" width="7.42578125" style="1" customWidth="1"/>
    <col min="9735" max="9735" width="11.140625" style="1" customWidth="1"/>
    <col min="9736" max="9736" width="14.85546875" style="1" customWidth="1"/>
    <col min="9737" max="9737" width="18.5703125" style="1" customWidth="1"/>
    <col min="9738" max="9738" width="5" style="1" customWidth="1"/>
    <col min="9739" max="9739" width="0.85546875" style="1" customWidth="1"/>
    <col min="9740" max="9740" width="1.42578125" style="1" customWidth="1"/>
    <col min="9741" max="9984" width="9.140625" style="1"/>
    <col min="9985" max="9985" width="2.28515625" style="1" customWidth="1"/>
    <col min="9986" max="9986" width="0" style="1" hidden="1" customWidth="1"/>
    <col min="9987" max="9987" width="11.7109375" style="1" customWidth="1"/>
    <col min="9988" max="9988" width="6.5703125" style="1" customWidth="1"/>
    <col min="9989" max="9989" width="9.28515625" style="1" customWidth="1"/>
    <col min="9990" max="9990" width="7.42578125" style="1" customWidth="1"/>
    <col min="9991" max="9991" width="11.140625" style="1" customWidth="1"/>
    <col min="9992" max="9992" width="14.85546875" style="1" customWidth="1"/>
    <col min="9993" max="9993" width="18.5703125" style="1" customWidth="1"/>
    <col min="9994" max="9994" width="5" style="1" customWidth="1"/>
    <col min="9995" max="9995" width="0.85546875" style="1" customWidth="1"/>
    <col min="9996" max="9996" width="1.42578125" style="1" customWidth="1"/>
    <col min="9997" max="10240" width="9.140625" style="1"/>
    <col min="10241" max="10241" width="2.28515625" style="1" customWidth="1"/>
    <col min="10242" max="10242" width="0" style="1" hidden="1" customWidth="1"/>
    <col min="10243" max="10243" width="11.7109375" style="1" customWidth="1"/>
    <col min="10244" max="10244" width="6.5703125" style="1" customWidth="1"/>
    <col min="10245" max="10245" width="9.28515625" style="1" customWidth="1"/>
    <col min="10246" max="10246" width="7.42578125" style="1" customWidth="1"/>
    <col min="10247" max="10247" width="11.140625" style="1" customWidth="1"/>
    <col min="10248" max="10248" width="14.85546875" style="1" customWidth="1"/>
    <col min="10249" max="10249" width="18.5703125" style="1" customWidth="1"/>
    <col min="10250" max="10250" width="5" style="1" customWidth="1"/>
    <col min="10251" max="10251" width="0.85546875" style="1" customWidth="1"/>
    <col min="10252" max="10252" width="1.42578125" style="1" customWidth="1"/>
    <col min="10253" max="10496" width="9.140625" style="1"/>
    <col min="10497" max="10497" width="2.28515625" style="1" customWidth="1"/>
    <col min="10498" max="10498" width="0" style="1" hidden="1" customWidth="1"/>
    <col min="10499" max="10499" width="11.7109375" style="1" customWidth="1"/>
    <col min="10500" max="10500" width="6.5703125" style="1" customWidth="1"/>
    <col min="10501" max="10501" width="9.28515625" style="1" customWidth="1"/>
    <col min="10502" max="10502" width="7.42578125" style="1" customWidth="1"/>
    <col min="10503" max="10503" width="11.140625" style="1" customWidth="1"/>
    <col min="10504" max="10504" width="14.85546875" style="1" customWidth="1"/>
    <col min="10505" max="10505" width="18.5703125" style="1" customWidth="1"/>
    <col min="10506" max="10506" width="5" style="1" customWidth="1"/>
    <col min="10507" max="10507" width="0.85546875" style="1" customWidth="1"/>
    <col min="10508" max="10508" width="1.42578125" style="1" customWidth="1"/>
    <col min="10509" max="10752" width="9.140625" style="1"/>
    <col min="10753" max="10753" width="2.28515625" style="1" customWidth="1"/>
    <col min="10754" max="10754" width="0" style="1" hidden="1" customWidth="1"/>
    <col min="10755" max="10755" width="11.7109375" style="1" customWidth="1"/>
    <col min="10756" max="10756" width="6.5703125" style="1" customWidth="1"/>
    <col min="10757" max="10757" width="9.28515625" style="1" customWidth="1"/>
    <col min="10758" max="10758" width="7.42578125" style="1" customWidth="1"/>
    <col min="10759" max="10759" width="11.140625" style="1" customWidth="1"/>
    <col min="10760" max="10760" width="14.85546875" style="1" customWidth="1"/>
    <col min="10761" max="10761" width="18.5703125" style="1" customWidth="1"/>
    <col min="10762" max="10762" width="5" style="1" customWidth="1"/>
    <col min="10763" max="10763" width="0.85546875" style="1" customWidth="1"/>
    <col min="10764" max="10764" width="1.42578125" style="1" customWidth="1"/>
    <col min="10765" max="11008" width="9.140625" style="1"/>
    <col min="11009" max="11009" width="2.28515625" style="1" customWidth="1"/>
    <col min="11010" max="11010" width="0" style="1" hidden="1" customWidth="1"/>
    <col min="11011" max="11011" width="11.7109375" style="1" customWidth="1"/>
    <col min="11012" max="11012" width="6.5703125" style="1" customWidth="1"/>
    <col min="11013" max="11013" width="9.28515625" style="1" customWidth="1"/>
    <col min="11014" max="11014" width="7.42578125" style="1" customWidth="1"/>
    <col min="11015" max="11015" width="11.140625" style="1" customWidth="1"/>
    <col min="11016" max="11016" width="14.85546875" style="1" customWidth="1"/>
    <col min="11017" max="11017" width="18.5703125" style="1" customWidth="1"/>
    <col min="11018" max="11018" width="5" style="1" customWidth="1"/>
    <col min="11019" max="11019" width="0.85546875" style="1" customWidth="1"/>
    <col min="11020" max="11020" width="1.42578125" style="1" customWidth="1"/>
    <col min="11021" max="11264" width="9.140625" style="1"/>
    <col min="11265" max="11265" width="2.28515625" style="1" customWidth="1"/>
    <col min="11266" max="11266" width="0" style="1" hidden="1" customWidth="1"/>
    <col min="11267" max="11267" width="11.7109375" style="1" customWidth="1"/>
    <col min="11268" max="11268" width="6.5703125" style="1" customWidth="1"/>
    <col min="11269" max="11269" width="9.28515625" style="1" customWidth="1"/>
    <col min="11270" max="11270" width="7.42578125" style="1" customWidth="1"/>
    <col min="11271" max="11271" width="11.140625" style="1" customWidth="1"/>
    <col min="11272" max="11272" width="14.85546875" style="1" customWidth="1"/>
    <col min="11273" max="11273" width="18.5703125" style="1" customWidth="1"/>
    <col min="11274" max="11274" width="5" style="1" customWidth="1"/>
    <col min="11275" max="11275" width="0.85546875" style="1" customWidth="1"/>
    <col min="11276" max="11276" width="1.42578125" style="1" customWidth="1"/>
    <col min="11277" max="11520" width="9.140625" style="1"/>
    <col min="11521" max="11521" width="2.28515625" style="1" customWidth="1"/>
    <col min="11522" max="11522" width="0" style="1" hidden="1" customWidth="1"/>
    <col min="11523" max="11523" width="11.7109375" style="1" customWidth="1"/>
    <col min="11524" max="11524" width="6.5703125" style="1" customWidth="1"/>
    <col min="11525" max="11525" width="9.28515625" style="1" customWidth="1"/>
    <col min="11526" max="11526" width="7.42578125" style="1" customWidth="1"/>
    <col min="11527" max="11527" width="11.140625" style="1" customWidth="1"/>
    <col min="11528" max="11528" width="14.85546875" style="1" customWidth="1"/>
    <col min="11529" max="11529" width="18.5703125" style="1" customWidth="1"/>
    <col min="11530" max="11530" width="5" style="1" customWidth="1"/>
    <col min="11531" max="11531" width="0.85546875" style="1" customWidth="1"/>
    <col min="11532" max="11532" width="1.42578125" style="1" customWidth="1"/>
    <col min="11533" max="11776" width="9.140625" style="1"/>
    <col min="11777" max="11777" width="2.28515625" style="1" customWidth="1"/>
    <col min="11778" max="11778" width="0" style="1" hidden="1" customWidth="1"/>
    <col min="11779" max="11779" width="11.7109375" style="1" customWidth="1"/>
    <col min="11780" max="11780" width="6.5703125" style="1" customWidth="1"/>
    <col min="11781" max="11781" width="9.28515625" style="1" customWidth="1"/>
    <col min="11782" max="11782" width="7.42578125" style="1" customWidth="1"/>
    <col min="11783" max="11783" width="11.140625" style="1" customWidth="1"/>
    <col min="11784" max="11784" width="14.85546875" style="1" customWidth="1"/>
    <col min="11785" max="11785" width="18.5703125" style="1" customWidth="1"/>
    <col min="11786" max="11786" width="5" style="1" customWidth="1"/>
    <col min="11787" max="11787" width="0.85546875" style="1" customWidth="1"/>
    <col min="11788" max="11788" width="1.42578125" style="1" customWidth="1"/>
    <col min="11789" max="12032" width="9.140625" style="1"/>
    <col min="12033" max="12033" width="2.28515625" style="1" customWidth="1"/>
    <col min="12034" max="12034" width="0" style="1" hidden="1" customWidth="1"/>
    <col min="12035" max="12035" width="11.7109375" style="1" customWidth="1"/>
    <col min="12036" max="12036" width="6.5703125" style="1" customWidth="1"/>
    <col min="12037" max="12037" width="9.28515625" style="1" customWidth="1"/>
    <col min="12038" max="12038" width="7.42578125" style="1" customWidth="1"/>
    <col min="12039" max="12039" width="11.140625" style="1" customWidth="1"/>
    <col min="12040" max="12040" width="14.85546875" style="1" customWidth="1"/>
    <col min="12041" max="12041" width="18.5703125" style="1" customWidth="1"/>
    <col min="12042" max="12042" width="5" style="1" customWidth="1"/>
    <col min="12043" max="12043" width="0.85546875" style="1" customWidth="1"/>
    <col min="12044" max="12044" width="1.42578125" style="1" customWidth="1"/>
    <col min="12045" max="12288" width="9.140625" style="1"/>
    <col min="12289" max="12289" width="2.28515625" style="1" customWidth="1"/>
    <col min="12290" max="12290" width="0" style="1" hidden="1" customWidth="1"/>
    <col min="12291" max="12291" width="11.7109375" style="1" customWidth="1"/>
    <col min="12292" max="12292" width="6.5703125" style="1" customWidth="1"/>
    <col min="12293" max="12293" width="9.28515625" style="1" customWidth="1"/>
    <col min="12294" max="12294" width="7.42578125" style="1" customWidth="1"/>
    <col min="12295" max="12295" width="11.140625" style="1" customWidth="1"/>
    <col min="12296" max="12296" width="14.85546875" style="1" customWidth="1"/>
    <col min="12297" max="12297" width="18.5703125" style="1" customWidth="1"/>
    <col min="12298" max="12298" width="5" style="1" customWidth="1"/>
    <col min="12299" max="12299" width="0.85546875" style="1" customWidth="1"/>
    <col min="12300" max="12300" width="1.42578125" style="1" customWidth="1"/>
    <col min="12301" max="12544" width="9.140625" style="1"/>
    <col min="12545" max="12545" width="2.28515625" style="1" customWidth="1"/>
    <col min="12546" max="12546" width="0" style="1" hidden="1" customWidth="1"/>
    <col min="12547" max="12547" width="11.7109375" style="1" customWidth="1"/>
    <col min="12548" max="12548" width="6.5703125" style="1" customWidth="1"/>
    <col min="12549" max="12549" width="9.28515625" style="1" customWidth="1"/>
    <col min="12550" max="12550" width="7.42578125" style="1" customWidth="1"/>
    <col min="12551" max="12551" width="11.140625" style="1" customWidth="1"/>
    <col min="12552" max="12552" width="14.85546875" style="1" customWidth="1"/>
    <col min="12553" max="12553" width="18.5703125" style="1" customWidth="1"/>
    <col min="12554" max="12554" width="5" style="1" customWidth="1"/>
    <col min="12555" max="12555" width="0.85546875" style="1" customWidth="1"/>
    <col min="12556" max="12556" width="1.42578125" style="1" customWidth="1"/>
    <col min="12557" max="12800" width="9.140625" style="1"/>
    <col min="12801" max="12801" width="2.28515625" style="1" customWidth="1"/>
    <col min="12802" max="12802" width="0" style="1" hidden="1" customWidth="1"/>
    <col min="12803" max="12803" width="11.7109375" style="1" customWidth="1"/>
    <col min="12804" max="12804" width="6.5703125" style="1" customWidth="1"/>
    <col min="12805" max="12805" width="9.28515625" style="1" customWidth="1"/>
    <col min="12806" max="12806" width="7.42578125" style="1" customWidth="1"/>
    <col min="12807" max="12807" width="11.140625" style="1" customWidth="1"/>
    <col min="12808" max="12808" width="14.85546875" style="1" customWidth="1"/>
    <col min="12809" max="12809" width="18.5703125" style="1" customWidth="1"/>
    <col min="12810" max="12810" width="5" style="1" customWidth="1"/>
    <col min="12811" max="12811" width="0.85546875" style="1" customWidth="1"/>
    <col min="12812" max="12812" width="1.42578125" style="1" customWidth="1"/>
    <col min="12813" max="13056" width="9.140625" style="1"/>
    <col min="13057" max="13057" width="2.28515625" style="1" customWidth="1"/>
    <col min="13058" max="13058" width="0" style="1" hidden="1" customWidth="1"/>
    <col min="13059" max="13059" width="11.7109375" style="1" customWidth="1"/>
    <col min="13060" max="13060" width="6.5703125" style="1" customWidth="1"/>
    <col min="13061" max="13061" width="9.28515625" style="1" customWidth="1"/>
    <col min="13062" max="13062" width="7.42578125" style="1" customWidth="1"/>
    <col min="13063" max="13063" width="11.140625" style="1" customWidth="1"/>
    <col min="13064" max="13064" width="14.85546875" style="1" customWidth="1"/>
    <col min="13065" max="13065" width="18.5703125" style="1" customWidth="1"/>
    <col min="13066" max="13066" width="5" style="1" customWidth="1"/>
    <col min="13067" max="13067" width="0.85546875" style="1" customWidth="1"/>
    <col min="13068" max="13068" width="1.42578125" style="1" customWidth="1"/>
    <col min="13069" max="13312" width="9.140625" style="1"/>
    <col min="13313" max="13313" width="2.28515625" style="1" customWidth="1"/>
    <col min="13314" max="13314" width="0" style="1" hidden="1" customWidth="1"/>
    <col min="13315" max="13315" width="11.7109375" style="1" customWidth="1"/>
    <col min="13316" max="13316" width="6.5703125" style="1" customWidth="1"/>
    <col min="13317" max="13317" width="9.28515625" style="1" customWidth="1"/>
    <col min="13318" max="13318" width="7.42578125" style="1" customWidth="1"/>
    <col min="13319" max="13319" width="11.140625" style="1" customWidth="1"/>
    <col min="13320" max="13320" width="14.85546875" style="1" customWidth="1"/>
    <col min="13321" max="13321" width="18.5703125" style="1" customWidth="1"/>
    <col min="13322" max="13322" width="5" style="1" customWidth="1"/>
    <col min="13323" max="13323" width="0.85546875" style="1" customWidth="1"/>
    <col min="13324" max="13324" width="1.42578125" style="1" customWidth="1"/>
    <col min="13325" max="13568" width="9.140625" style="1"/>
    <col min="13569" max="13569" width="2.28515625" style="1" customWidth="1"/>
    <col min="13570" max="13570" width="0" style="1" hidden="1" customWidth="1"/>
    <col min="13571" max="13571" width="11.7109375" style="1" customWidth="1"/>
    <col min="13572" max="13572" width="6.5703125" style="1" customWidth="1"/>
    <col min="13573" max="13573" width="9.28515625" style="1" customWidth="1"/>
    <col min="13574" max="13574" width="7.42578125" style="1" customWidth="1"/>
    <col min="13575" max="13575" width="11.140625" style="1" customWidth="1"/>
    <col min="13576" max="13576" width="14.85546875" style="1" customWidth="1"/>
    <col min="13577" max="13577" width="18.5703125" style="1" customWidth="1"/>
    <col min="13578" max="13578" width="5" style="1" customWidth="1"/>
    <col min="13579" max="13579" width="0.85546875" style="1" customWidth="1"/>
    <col min="13580" max="13580" width="1.42578125" style="1" customWidth="1"/>
    <col min="13581" max="13824" width="9.140625" style="1"/>
    <col min="13825" max="13825" width="2.28515625" style="1" customWidth="1"/>
    <col min="13826" max="13826" width="0" style="1" hidden="1" customWidth="1"/>
    <col min="13827" max="13827" width="11.7109375" style="1" customWidth="1"/>
    <col min="13828" max="13828" width="6.5703125" style="1" customWidth="1"/>
    <col min="13829" max="13829" width="9.28515625" style="1" customWidth="1"/>
    <col min="13830" max="13830" width="7.42578125" style="1" customWidth="1"/>
    <col min="13831" max="13831" width="11.140625" style="1" customWidth="1"/>
    <col min="13832" max="13832" width="14.85546875" style="1" customWidth="1"/>
    <col min="13833" max="13833" width="18.5703125" style="1" customWidth="1"/>
    <col min="13834" max="13834" width="5" style="1" customWidth="1"/>
    <col min="13835" max="13835" width="0.85546875" style="1" customWidth="1"/>
    <col min="13836" max="13836" width="1.42578125" style="1" customWidth="1"/>
    <col min="13837" max="14080" width="9.140625" style="1"/>
    <col min="14081" max="14081" width="2.28515625" style="1" customWidth="1"/>
    <col min="14082" max="14082" width="0" style="1" hidden="1" customWidth="1"/>
    <col min="14083" max="14083" width="11.7109375" style="1" customWidth="1"/>
    <col min="14084" max="14084" width="6.5703125" style="1" customWidth="1"/>
    <col min="14085" max="14085" width="9.28515625" style="1" customWidth="1"/>
    <col min="14086" max="14086" width="7.42578125" style="1" customWidth="1"/>
    <col min="14087" max="14087" width="11.140625" style="1" customWidth="1"/>
    <col min="14088" max="14088" width="14.85546875" style="1" customWidth="1"/>
    <col min="14089" max="14089" width="18.5703125" style="1" customWidth="1"/>
    <col min="14090" max="14090" width="5" style="1" customWidth="1"/>
    <col min="14091" max="14091" width="0.85546875" style="1" customWidth="1"/>
    <col min="14092" max="14092" width="1.42578125" style="1" customWidth="1"/>
    <col min="14093" max="14336" width="9.140625" style="1"/>
    <col min="14337" max="14337" width="2.28515625" style="1" customWidth="1"/>
    <col min="14338" max="14338" width="0" style="1" hidden="1" customWidth="1"/>
    <col min="14339" max="14339" width="11.7109375" style="1" customWidth="1"/>
    <col min="14340" max="14340" width="6.5703125" style="1" customWidth="1"/>
    <col min="14341" max="14341" width="9.28515625" style="1" customWidth="1"/>
    <col min="14342" max="14342" width="7.42578125" style="1" customWidth="1"/>
    <col min="14343" max="14343" width="11.140625" style="1" customWidth="1"/>
    <col min="14344" max="14344" width="14.85546875" style="1" customWidth="1"/>
    <col min="14345" max="14345" width="18.5703125" style="1" customWidth="1"/>
    <col min="14346" max="14346" width="5" style="1" customWidth="1"/>
    <col min="14347" max="14347" width="0.85546875" style="1" customWidth="1"/>
    <col min="14348" max="14348" width="1.42578125" style="1" customWidth="1"/>
    <col min="14349" max="14592" width="9.140625" style="1"/>
    <col min="14593" max="14593" width="2.28515625" style="1" customWidth="1"/>
    <col min="14594" max="14594" width="0" style="1" hidden="1" customWidth="1"/>
    <col min="14595" max="14595" width="11.7109375" style="1" customWidth="1"/>
    <col min="14596" max="14596" width="6.5703125" style="1" customWidth="1"/>
    <col min="14597" max="14597" width="9.28515625" style="1" customWidth="1"/>
    <col min="14598" max="14598" width="7.42578125" style="1" customWidth="1"/>
    <col min="14599" max="14599" width="11.140625" style="1" customWidth="1"/>
    <col min="14600" max="14600" width="14.85546875" style="1" customWidth="1"/>
    <col min="14601" max="14601" width="18.5703125" style="1" customWidth="1"/>
    <col min="14602" max="14602" width="5" style="1" customWidth="1"/>
    <col min="14603" max="14603" width="0.85546875" style="1" customWidth="1"/>
    <col min="14604" max="14604" width="1.42578125" style="1" customWidth="1"/>
    <col min="14605" max="14848" width="9.140625" style="1"/>
    <col min="14849" max="14849" width="2.28515625" style="1" customWidth="1"/>
    <col min="14850" max="14850" width="0" style="1" hidden="1" customWidth="1"/>
    <col min="14851" max="14851" width="11.7109375" style="1" customWidth="1"/>
    <col min="14852" max="14852" width="6.5703125" style="1" customWidth="1"/>
    <col min="14853" max="14853" width="9.28515625" style="1" customWidth="1"/>
    <col min="14854" max="14854" width="7.42578125" style="1" customWidth="1"/>
    <col min="14855" max="14855" width="11.140625" style="1" customWidth="1"/>
    <col min="14856" max="14856" width="14.85546875" style="1" customWidth="1"/>
    <col min="14857" max="14857" width="18.5703125" style="1" customWidth="1"/>
    <col min="14858" max="14858" width="5" style="1" customWidth="1"/>
    <col min="14859" max="14859" width="0.85546875" style="1" customWidth="1"/>
    <col min="14860" max="14860" width="1.42578125" style="1" customWidth="1"/>
    <col min="14861" max="15104" width="9.140625" style="1"/>
    <col min="15105" max="15105" width="2.28515625" style="1" customWidth="1"/>
    <col min="15106" max="15106" width="0" style="1" hidden="1" customWidth="1"/>
    <col min="15107" max="15107" width="11.7109375" style="1" customWidth="1"/>
    <col min="15108" max="15108" width="6.5703125" style="1" customWidth="1"/>
    <col min="15109" max="15109" width="9.28515625" style="1" customWidth="1"/>
    <col min="15110" max="15110" width="7.42578125" style="1" customWidth="1"/>
    <col min="15111" max="15111" width="11.140625" style="1" customWidth="1"/>
    <col min="15112" max="15112" width="14.85546875" style="1" customWidth="1"/>
    <col min="15113" max="15113" width="18.5703125" style="1" customWidth="1"/>
    <col min="15114" max="15114" width="5" style="1" customWidth="1"/>
    <col min="15115" max="15115" width="0.85546875" style="1" customWidth="1"/>
    <col min="15116" max="15116" width="1.42578125" style="1" customWidth="1"/>
    <col min="15117" max="15360" width="9.140625" style="1"/>
    <col min="15361" max="15361" width="2.28515625" style="1" customWidth="1"/>
    <col min="15362" max="15362" width="0" style="1" hidden="1" customWidth="1"/>
    <col min="15363" max="15363" width="11.7109375" style="1" customWidth="1"/>
    <col min="15364" max="15364" width="6.5703125" style="1" customWidth="1"/>
    <col min="15365" max="15365" width="9.28515625" style="1" customWidth="1"/>
    <col min="15366" max="15366" width="7.42578125" style="1" customWidth="1"/>
    <col min="15367" max="15367" width="11.140625" style="1" customWidth="1"/>
    <col min="15368" max="15368" width="14.85546875" style="1" customWidth="1"/>
    <col min="15369" max="15369" width="18.5703125" style="1" customWidth="1"/>
    <col min="15370" max="15370" width="5" style="1" customWidth="1"/>
    <col min="15371" max="15371" width="0.85546875" style="1" customWidth="1"/>
    <col min="15372" max="15372" width="1.42578125" style="1" customWidth="1"/>
    <col min="15373" max="15616" width="9.140625" style="1"/>
    <col min="15617" max="15617" width="2.28515625" style="1" customWidth="1"/>
    <col min="15618" max="15618" width="0" style="1" hidden="1" customWidth="1"/>
    <col min="15619" max="15619" width="11.7109375" style="1" customWidth="1"/>
    <col min="15620" max="15620" width="6.5703125" style="1" customWidth="1"/>
    <col min="15621" max="15621" width="9.28515625" style="1" customWidth="1"/>
    <col min="15622" max="15622" width="7.42578125" style="1" customWidth="1"/>
    <col min="15623" max="15623" width="11.140625" style="1" customWidth="1"/>
    <col min="15624" max="15624" width="14.85546875" style="1" customWidth="1"/>
    <col min="15625" max="15625" width="18.5703125" style="1" customWidth="1"/>
    <col min="15626" max="15626" width="5" style="1" customWidth="1"/>
    <col min="15627" max="15627" width="0.85546875" style="1" customWidth="1"/>
    <col min="15628" max="15628" width="1.42578125" style="1" customWidth="1"/>
    <col min="15629" max="15872" width="9.140625" style="1"/>
    <col min="15873" max="15873" width="2.28515625" style="1" customWidth="1"/>
    <col min="15874" max="15874" width="0" style="1" hidden="1" customWidth="1"/>
    <col min="15875" max="15875" width="11.7109375" style="1" customWidth="1"/>
    <col min="15876" max="15876" width="6.5703125" style="1" customWidth="1"/>
    <col min="15877" max="15877" width="9.28515625" style="1" customWidth="1"/>
    <col min="15878" max="15878" width="7.42578125" style="1" customWidth="1"/>
    <col min="15879" max="15879" width="11.140625" style="1" customWidth="1"/>
    <col min="15880" max="15880" width="14.85546875" style="1" customWidth="1"/>
    <col min="15881" max="15881" width="18.5703125" style="1" customWidth="1"/>
    <col min="15882" max="15882" width="5" style="1" customWidth="1"/>
    <col min="15883" max="15883" width="0.85546875" style="1" customWidth="1"/>
    <col min="15884" max="15884" width="1.42578125" style="1" customWidth="1"/>
    <col min="15885" max="16128" width="9.140625" style="1"/>
    <col min="16129" max="16129" width="2.28515625" style="1" customWidth="1"/>
    <col min="16130" max="16130" width="0" style="1" hidden="1" customWidth="1"/>
    <col min="16131" max="16131" width="11.7109375" style="1" customWidth="1"/>
    <col min="16132" max="16132" width="6.5703125" style="1" customWidth="1"/>
    <col min="16133" max="16133" width="9.28515625" style="1" customWidth="1"/>
    <col min="16134" max="16134" width="7.42578125" style="1" customWidth="1"/>
    <col min="16135" max="16135" width="11.140625" style="1" customWidth="1"/>
    <col min="16136" max="16136" width="14.85546875" style="1" customWidth="1"/>
    <col min="16137" max="16137" width="18.5703125" style="1" customWidth="1"/>
    <col min="16138" max="16138" width="5" style="1" customWidth="1"/>
    <col min="16139" max="16139" width="0.85546875" style="1" customWidth="1"/>
    <col min="16140" max="16140" width="1.42578125" style="1" customWidth="1"/>
    <col min="16141" max="16384" width="9.140625" style="1"/>
  </cols>
  <sheetData>
    <row r="1" spans="2:10" ht="12" customHeight="1" x14ac:dyDescent="0.25"/>
    <row r="2" spans="2:10" ht="74.099999999999994" customHeight="1" x14ac:dyDescent="0.25"/>
    <row r="3" spans="2:10" ht="52.9" customHeight="1" x14ac:dyDescent="0.25">
      <c r="D3" s="273"/>
      <c r="E3" s="273"/>
      <c r="F3" s="273"/>
    </row>
    <row r="4" spans="2:10" ht="8.1" customHeight="1" x14ac:dyDescent="0.25"/>
    <row r="5" spans="2:10" ht="12.4" customHeight="1" x14ac:dyDescent="0.25">
      <c r="C5" s="2"/>
      <c r="D5" s="3"/>
      <c r="E5" s="3"/>
      <c r="F5" s="3"/>
      <c r="G5" s="3"/>
      <c r="H5" s="3"/>
      <c r="I5" s="4"/>
    </row>
    <row r="6" spans="2:10" ht="17.100000000000001" customHeight="1" x14ac:dyDescent="0.25">
      <c r="C6" s="285" t="s">
        <v>330</v>
      </c>
      <c r="D6" s="286"/>
      <c r="E6" s="286"/>
      <c r="F6" s="22"/>
      <c r="I6" s="5"/>
    </row>
    <row r="7" spans="2:10" ht="5.0999999999999996" customHeight="1" x14ac:dyDescent="0.25">
      <c r="C7" s="23"/>
      <c r="D7" s="22"/>
      <c r="E7" s="22"/>
      <c r="F7" s="22"/>
      <c r="I7" s="5"/>
    </row>
    <row r="8" spans="2:10" ht="17.100000000000001" customHeight="1" x14ac:dyDescent="0.25">
      <c r="C8" s="285" t="s">
        <v>331</v>
      </c>
      <c r="D8" s="286"/>
      <c r="E8" s="286"/>
      <c r="F8" s="286"/>
      <c r="I8" s="5"/>
    </row>
    <row r="9" spans="2:10" ht="3.95" customHeight="1" x14ac:dyDescent="0.25">
      <c r="C9" s="23"/>
      <c r="D9" s="22"/>
      <c r="E9" s="22"/>
      <c r="F9" s="22"/>
      <c r="I9" s="5"/>
    </row>
    <row r="10" spans="2:10" ht="17.100000000000001" customHeight="1" x14ac:dyDescent="0.25">
      <c r="C10" s="285" t="s">
        <v>439</v>
      </c>
      <c r="D10" s="286"/>
      <c r="E10" s="286"/>
      <c r="F10" s="22"/>
      <c r="I10" s="5"/>
    </row>
    <row r="11" spans="2:10" ht="4.5" customHeight="1" x14ac:dyDescent="0.25">
      <c r="C11" s="6"/>
      <c r="D11" s="7"/>
      <c r="E11" s="7"/>
      <c r="F11" s="7"/>
      <c r="G11" s="7"/>
      <c r="H11" s="7"/>
      <c r="I11" s="8"/>
    </row>
    <row r="12" spans="2:10" ht="15.2" customHeight="1" x14ac:dyDescent="0.25"/>
    <row r="13" spans="2:10" ht="45.6" customHeight="1" x14ac:dyDescent="0.25">
      <c r="B13" s="276" t="s">
        <v>593</v>
      </c>
      <c r="C13" s="273"/>
      <c r="D13" s="273"/>
      <c r="E13" s="273"/>
      <c r="F13" s="273"/>
      <c r="G13" s="273"/>
      <c r="H13" s="273"/>
      <c r="I13" s="273"/>
      <c r="J13" s="273"/>
    </row>
    <row r="14" spans="2:10" ht="12.75" customHeight="1" x14ac:dyDescent="0.25">
      <c r="B14" s="277" t="s">
        <v>0</v>
      </c>
      <c r="C14" s="270"/>
      <c r="D14" s="277" t="s">
        <v>1</v>
      </c>
      <c r="E14" s="270"/>
      <c r="F14" s="277" t="s">
        <v>2</v>
      </c>
      <c r="G14" s="270"/>
      <c r="H14" s="9" t="s">
        <v>3</v>
      </c>
      <c r="I14" s="277" t="s">
        <v>4</v>
      </c>
      <c r="J14" s="270"/>
    </row>
    <row r="15" spans="2:10" ht="12.75" customHeight="1" x14ac:dyDescent="0.25">
      <c r="B15" s="269">
        <v>1</v>
      </c>
      <c r="C15" s="270"/>
      <c r="D15" s="269" t="s">
        <v>5</v>
      </c>
      <c r="E15" s="270"/>
      <c r="F15" s="271">
        <v>67359.17</v>
      </c>
      <c r="G15" s="270"/>
      <c r="H15" s="10" t="s">
        <v>6</v>
      </c>
      <c r="I15" s="272" t="s">
        <v>438</v>
      </c>
      <c r="J15" s="270"/>
    </row>
    <row r="16" spans="2:10" ht="12.75" customHeight="1" x14ac:dyDescent="0.25">
      <c r="B16" s="269">
        <v>2</v>
      </c>
      <c r="C16" s="270"/>
      <c r="D16" s="269" t="s">
        <v>7</v>
      </c>
      <c r="E16" s="270"/>
      <c r="F16" s="271">
        <v>68536.240000000005</v>
      </c>
      <c r="G16" s="270"/>
      <c r="H16" s="10" t="s">
        <v>8</v>
      </c>
      <c r="I16" s="272" t="s">
        <v>438</v>
      </c>
      <c r="J16" s="270"/>
    </row>
    <row r="17" spans="2:10" ht="12.75" customHeight="1" x14ac:dyDescent="0.25">
      <c r="B17" s="269">
        <v>3</v>
      </c>
      <c r="C17" s="270"/>
      <c r="D17" s="269" t="s">
        <v>9</v>
      </c>
      <c r="E17" s="270"/>
      <c r="F17" s="271">
        <v>67033.84</v>
      </c>
      <c r="G17" s="270"/>
      <c r="H17" s="10" t="s">
        <v>10</v>
      </c>
      <c r="I17" s="272" t="s">
        <v>438</v>
      </c>
      <c r="J17" s="270"/>
    </row>
    <row r="18" spans="2:10" x14ac:dyDescent="0.25">
      <c r="B18" s="277"/>
      <c r="C18" s="270"/>
      <c r="D18" s="277"/>
      <c r="E18" s="270"/>
      <c r="F18" s="278">
        <v>202929.25</v>
      </c>
      <c r="G18" s="270"/>
      <c r="H18" s="9"/>
      <c r="I18" s="277"/>
      <c r="J18" s="270"/>
    </row>
    <row r="19" spans="2:10" ht="45.6" customHeight="1" x14ac:dyDescent="0.25">
      <c r="B19" s="276" t="s">
        <v>15</v>
      </c>
      <c r="C19" s="273"/>
      <c r="D19" s="273"/>
      <c r="E19" s="273"/>
      <c r="F19" s="273"/>
      <c r="G19" s="273"/>
      <c r="H19" s="273"/>
      <c r="I19" s="273"/>
      <c r="J19" s="273"/>
    </row>
    <row r="20" spans="2:10" ht="12.75" customHeight="1" x14ac:dyDescent="0.25">
      <c r="B20" s="277" t="s">
        <v>0</v>
      </c>
      <c r="C20" s="270"/>
      <c r="D20" s="277" t="s">
        <v>1</v>
      </c>
      <c r="E20" s="270"/>
      <c r="F20" s="277" t="s">
        <v>2</v>
      </c>
      <c r="G20" s="270"/>
      <c r="H20" s="9" t="s">
        <v>3</v>
      </c>
      <c r="I20" s="277" t="s">
        <v>4</v>
      </c>
      <c r="J20" s="270"/>
    </row>
    <row r="21" spans="2:10" ht="12.75" customHeight="1" x14ac:dyDescent="0.25">
      <c r="B21" s="269">
        <v>1</v>
      </c>
      <c r="C21" s="270"/>
      <c r="D21" s="269" t="s">
        <v>310</v>
      </c>
      <c r="E21" s="270"/>
      <c r="F21" s="271">
        <v>3978.11</v>
      </c>
      <c r="G21" s="270"/>
      <c r="H21" s="10" t="s">
        <v>18</v>
      </c>
      <c r="I21" s="269" t="s">
        <v>17</v>
      </c>
      <c r="J21" s="270"/>
    </row>
    <row r="22" spans="2:10" ht="12.75" customHeight="1" x14ac:dyDescent="0.25">
      <c r="B22" s="269">
        <v>2</v>
      </c>
      <c r="C22" s="270"/>
      <c r="D22" s="269" t="s">
        <v>310</v>
      </c>
      <c r="E22" s="270"/>
      <c r="F22" s="271">
        <v>4198.5</v>
      </c>
      <c r="G22" s="270"/>
      <c r="H22" s="10" t="s">
        <v>85</v>
      </c>
      <c r="I22" s="269" t="s">
        <v>17</v>
      </c>
      <c r="J22" s="270"/>
    </row>
    <row r="23" spans="2:10" x14ac:dyDescent="0.25">
      <c r="B23" s="277"/>
      <c r="C23" s="270"/>
      <c r="D23" s="277"/>
      <c r="E23" s="270"/>
      <c r="F23" s="278">
        <v>8176.61</v>
      </c>
      <c r="G23" s="270"/>
      <c r="H23" s="9"/>
      <c r="I23" s="277"/>
      <c r="J23" s="270"/>
    </row>
    <row r="24" spans="2:10" ht="45.6" customHeight="1" x14ac:dyDescent="0.25">
      <c r="B24" s="276" t="s">
        <v>22</v>
      </c>
      <c r="C24" s="273"/>
      <c r="D24" s="273"/>
      <c r="E24" s="273"/>
      <c r="F24" s="273"/>
      <c r="G24" s="273"/>
      <c r="H24" s="273"/>
      <c r="I24" s="273"/>
      <c r="J24" s="273"/>
    </row>
    <row r="25" spans="2:10" ht="12.75" customHeight="1" x14ac:dyDescent="0.25">
      <c r="B25" s="277" t="s">
        <v>0</v>
      </c>
      <c r="C25" s="270"/>
      <c r="D25" s="277" t="s">
        <v>1</v>
      </c>
      <c r="E25" s="270"/>
      <c r="F25" s="277" t="s">
        <v>2</v>
      </c>
      <c r="G25" s="270"/>
      <c r="H25" s="9" t="s">
        <v>3</v>
      </c>
      <c r="I25" s="277" t="s">
        <v>4</v>
      </c>
      <c r="J25" s="270"/>
    </row>
    <row r="26" spans="2:10" ht="12.75" customHeight="1" x14ac:dyDescent="0.25">
      <c r="B26" s="269">
        <v>1</v>
      </c>
      <c r="C26" s="270"/>
      <c r="D26" s="272" t="s">
        <v>352</v>
      </c>
      <c r="E26" s="270"/>
      <c r="F26" s="271">
        <v>451.44</v>
      </c>
      <c r="G26" s="270"/>
      <c r="H26" s="10" t="s">
        <v>98</v>
      </c>
      <c r="I26" s="269" t="s">
        <v>311</v>
      </c>
      <c r="J26" s="270"/>
    </row>
    <row r="27" spans="2:10" ht="12.75" customHeight="1" x14ac:dyDescent="0.25">
      <c r="B27" s="269">
        <v>2</v>
      </c>
      <c r="C27" s="270"/>
      <c r="D27" s="272" t="s">
        <v>336</v>
      </c>
      <c r="E27" s="270"/>
      <c r="F27" s="271">
        <v>117.04</v>
      </c>
      <c r="G27" s="270"/>
      <c r="H27" s="10" t="s">
        <v>25</v>
      </c>
      <c r="I27" s="269" t="s">
        <v>312</v>
      </c>
      <c r="J27" s="270"/>
    </row>
    <row r="28" spans="2:10" ht="12.75" customHeight="1" x14ac:dyDescent="0.25">
      <c r="B28" s="269">
        <v>3</v>
      </c>
      <c r="C28" s="270"/>
      <c r="D28" s="272" t="s">
        <v>339</v>
      </c>
      <c r="E28" s="270"/>
      <c r="F28" s="271">
        <v>296.7</v>
      </c>
      <c r="G28" s="270"/>
      <c r="H28" s="10" t="s">
        <v>23</v>
      </c>
      <c r="I28" s="269" t="s">
        <v>313</v>
      </c>
      <c r="J28" s="270"/>
    </row>
    <row r="29" spans="2:10" ht="12.75" customHeight="1" x14ac:dyDescent="0.25">
      <c r="B29" s="269">
        <v>4</v>
      </c>
      <c r="C29" s="270"/>
      <c r="D29" s="272" t="s">
        <v>339</v>
      </c>
      <c r="E29" s="270"/>
      <c r="F29" s="271">
        <v>296.7</v>
      </c>
      <c r="G29" s="270"/>
      <c r="H29" s="10" t="s">
        <v>39</v>
      </c>
      <c r="I29" s="269" t="s">
        <v>314</v>
      </c>
      <c r="J29" s="270"/>
    </row>
    <row r="30" spans="2:10" ht="12.75" customHeight="1" x14ac:dyDescent="0.25">
      <c r="B30" s="269">
        <v>5</v>
      </c>
      <c r="C30" s="270"/>
      <c r="D30" s="272" t="s">
        <v>339</v>
      </c>
      <c r="E30" s="270"/>
      <c r="F30" s="271">
        <v>296.7</v>
      </c>
      <c r="G30" s="270"/>
      <c r="H30" s="10" t="s">
        <v>92</v>
      </c>
      <c r="I30" s="269" t="s">
        <v>311</v>
      </c>
      <c r="J30" s="270"/>
    </row>
    <row r="31" spans="2:10" ht="12.75" customHeight="1" x14ac:dyDescent="0.25">
      <c r="B31" s="269">
        <v>6</v>
      </c>
      <c r="C31" s="270"/>
      <c r="D31" s="272" t="s">
        <v>339</v>
      </c>
      <c r="E31" s="270"/>
      <c r="F31" s="271">
        <v>296.7</v>
      </c>
      <c r="G31" s="270"/>
      <c r="H31" s="10" t="s">
        <v>23</v>
      </c>
      <c r="I31" s="269" t="s">
        <v>315</v>
      </c>
      <c r="J31" s="270"/>
    </row>
    <row r="32" spans="2:10" ht="12.75" customHeight="1" x14ac:dyDescent="0.25">
      <c r="B32" s="269">
        <v>7</v>
      </c>
      <c r="C32" s="270"/>
      <c r="D32" s="272" t="s">
        <v>339</v>
      </c>
      <c r="E32" s="270"/>
      <c r="F32" s="271">
        <v>296.7</v>
      </c>
      <c r="G32" s="270"/>
      <c r="H32" s="10" t="s">
        <v>23</v>
      </c>
      <c r="I32" s="269" t="s">
        <v>316</v>
      </c>
      <c r="J32" s="270"/>
    </row>
    <row r="33" spans="2:10" ht="12.75" customHeight="1" x14ac:dyDescent="0.25">
      <c r="B33" s="269">
        <v>8</v>
      </c>
      <c r="C33" s="270"/>
      <c r="D33" s="272" t="s">
        <v>341</v>
      </c>
      <c r="E33" s="270"/>
      <c r="F33" s="271">
        <v>266.39999999999998</v>
      </c>
      <c r="G33" s="270"/>
      <c r="H33" s="10" t="s">
        <v>62</v>
      </c>
      <c r="I33" s="269" t="s">
        <v>317</v>
      </c>
      <c r="J33" s="270"/>
    </row>
    <row r="34" spans="2:10" ht="12.75" customHeight="1" x14ac:dyDescent="0.25">
      <c r="B34" s="269">
        <v>9</v>
      </c>
      <c r="C34" s="270"/>
      <c r="D34" s="272" t="s">
        <v>420</v>
      </c>
      <c r="E34" s="270"/>
      <c r="F34" s="271">
        <v>284.27999999999997</v>
      </c>
      <c r="G34" s="270"/>
      <c r="H34" s="10" t="s">
        <v>58</v>
      </c>
      <c r="I34" s="269" t="s">
        <v>318</v>
      </c>
      <c r="J34" s="270"/>
    </row>
    <row r="35" spans="2:10" ht="12.75" customHeight="1" x14ac:dyDescent="0.25">
      <c r="B35" s="269">
        <v>10</v>
      </c>
      <c r="C35" s="270"/>
      <c r="D35" s="272" t="s">
        <v>334</v>
      </c>
      <c r="E35" s="270"/>
      <c r="F35" s="271">
        <v>52</v>
      </c>
      <c r="G35" s="270"/>
      <c r="H35" s="10" t="s">
        <v>16</v>
      </c>
      <c r="I35" s="269" t="s">
        <v>319</v>
      </c>
      <c r="J35" s="270"/>
    </row>
    <row r="36" spans="2:10" ht="12.75" customHeight="1" x14ac:dyDescent="0.25">
      <c r="B36" s="269">
        <v>11</v>
      </c>
      <c r="C36" s="270"/>
      <c r="D36" s="272" t="s">
        <v>345</v>
      </c>
      <c r="E36" s="270"/>
      <c r="F36" s="271">
        <v>244.2</v>
      </c>
      <c r="G36" s="270"/>
      <c r="H36" s="10" t="s">
        <v>16</v>
      </c>
      <c r="I36" s="269" t="s">
        <v>311</v>
      </c>
      <c r="J36" s="270"/>
    </row>
    <row r="37" spans="2:10" ht="12.75" customHeight="1" x14ac:dyDescent="0.25">
      <c r="B37" s="269">
        <v>12</v>
      </c>
      <c r="C37" s="270"/>
      <c r="D37" s="272" t="s">
        <v>345</v>
      </c>
      <c r="E37" s="270"/>
      <c r="F37" s="271">
        <v>244.2</v>
      </c>
      <c r="G37" s="270"/>
      <c r="H37" s="10" t="s">
        <v>16</v>
      </c>
      <c r="I37" s="269" t="s">
        <v>314</v>
      </c>
      <c r="J37" s="270"/>
    </row>
    <row r="38" spans="2:10" ht="12.75" customHeight="1" x14ac:dyDescent="0.25">
      <c r="B38" s="269">
        <v>13</v>
      </c>
      <c r="C38" s="270"/>
      <c r="D38" s="272" t="s">
        <v>345</v>
      </c>
      <c r="E38" s="270"/>
      <c r="F38" s="271">
        <v>244.2</v>
      </c>
      <c r="G38" s="270"/>
      <c r="H38" s="10" t="s">
        <v>195</v>
      </c>
      <c r="I38" s="269" t="s">
        <v>313</v>
      </c>
      <c r="J38" s="270"/>
    </row>
    <row r="39" spans="2:10" ht="12.75" customHeight="1" x14ac:dyDescent="0.25">
      <c r="B39" s="269">
        <v>14</v>
      </c>
      <c r="C39" s="270"/>
      <c r="D39" s="272" t="s">
        <v>346</v>
      </c>
      <c r="E39" s="270"/>
      <c r="F39" s="271">
        <v>210</v>
      </c>
      <c r="G39" s="270"/>
      <c r="H39" s="10" t="s">
        <v>105</v>
      </c>
      <c r="I39" s="269" t="s">
        <v>320</v>
      </c>
      <c r="J39" s="270"/>
    </row>
    <row r="40" spans="2:10" ht="12.75" customHeight="1" x14ac:dyDescent="0.25">
      <c r="B40" s="269">
        <v>15</v>
      </c>
      <c r="C40" s="270"/>
      <c r="D40" s="272" t="s">
        <v>334</v>
      </c>
      <c r="E40" s="270"/>
      <c r="F40" s="271">
        <v>117</v>
      </c>
      <c r="G40" s="270"/>
      <c r="H40" s="10" t="s">
        <v>85</v>
      </c>
      <c r="I40" s="269" t="s">
        <v>321</v>
      </c>
      <c r="J40" s="270"/>
    </row>
    <row r="41" spans="2:10" ht="12.75" customHeight="1" x14ac:dyDescent="0.25">
      <c r="B41" s="269">
        <v>16</v>
      </c>
      <c r="C41" s="270"/>
      <c r="D41" s="272" t="s">
        <v>352</v>
      </c>
      <c r="E41" s="270"/>
      <c r="F41" s="271">
        <v>225.72</v>
      </c>
      <c r="G41" s="270"/>
      <c r="H41" s="10" t="s">
        <v>23</v>
      </c>
      <c r="I41" s="269" t="s">
        <v>317</v>
      </c>
      <c r="J41" s="270"/>
    </row>
    <row r="42" spans="2:10" ht="12.75" customHeight="1" x14ac:dyDescent="0.25">
      <c r="B42" s="269">
        <v>17</v>
      </c>
      <c r="C42" s="270"/>
      <c r="D42" s="272" t="s">
        <v>337</v>
      </c>
      <c r="E42" s="270"/>
      <c r="F42" s="271">
        <v>284.27999999999997</v>
      </c>
      <c r="G42" s="270"/>
      <c r="H42" s="10" t="s">
        <v>23</v>
      </c>
      <c r="I42" s="269" t="s">
        <v>313</v>
      </c>
      <c r="J42" s="270"/>
    </row>
    <row r="43" spans="2:10" ht="12.75" customHeight="1" x14ac:dyDescent="0.25">
      <c r="B43" s="269">
        <v>18</v>
      </c>
      <c r="C43" s="270"/>
      <c r="D43" s="272" t="s">
        <v>334</v>
      </c>
      <c r="E43" s="270"/>
      <c r="F43" s="271">
        <v>117</v>
      </c>
      <c r="G43" s="270"/>
      <c r="H43" s="10" t="s">
        <v>142</v>
      </c>
      <c r="I43" s="269" t="s">
        <v>322</v>
      </c>
      <c r="J43" s="270"/>
    </row>
    <row r="44" spans="2:10" ht="12.75" customHeight="1" x14ac:dyDescent="0.25">
      <c r="B44" s="269">
        <v>19</v>
      </c>
      <c r="C44" s="270"/>
      <c r="D44" s="272" t="s">
        <v>337</v>
      </c>
      <c r="E44" s="270"/>
      <c r="F44" s="271">
        <v>379.04</v>
      </c>
      <c r="G44" s="270"/>
      <c r="H44" s="10" t="s">
        <v>92</v>
      </c>
      <c r="I44" s="269" t="s">
        <v>311</v>
      </c>
      <c r="J44" s="270"/>
    </row>
    <row r="45" spans="2:10" ht="12.75" customHeight="1" x14ac:dyDescent="0.25">
      <c r="B45" s="269">
        <v>20</v>
      </c>
      <c r="C45" s="270"/>
      <c r="D45" s="272" t="s">
        <v>337</v>
      </c>
      <c r="E45" s="270"/>
      <c r="F45" s="271">
        <v>379.04</v>
      </c>
      <c r="G45" s="270"/>
      <c r="H45" s="10" t="s">
        <v>92</v>
      </c>
      <c r="I45" s="269" t="s">
        <v>315</v>
      </c>
      <c r="J45" s="270"/>
    </row>
    <row r="46" spans="2:10" ht="12.75" customHeight="1" x14ac:dyDescent="0.25">
      <c r="B46" s="269">
        <v>21</v>
      </c>
      <c r="C46" s="270"/>
      <c r="D46" s="272" t="s">
        <v>334</v>
      </c>
      <c r="E46" s="270"/>
      <c r="F46" s="271">
        <v>78</v>
      </c>
      <c r="G46" s="270"/>
      <c r="H46" s="10" t="s">
        <v>93</v>
      </c>
      <c r="I46" s="269" t="s">
        <v>316</v>
      </c>
      <c r="J46" s="270"/>
    </row>
    <row r="47" spans="2:10" ht="12.75" customHeight="1" x14ac:dyDescent="0.25">
      <c r="B47" s="269">
        <v>22</v>
      </c>
      <c r="C47" s="270"/>
      <c r="D47" s="272" t="s">
        <v>334</v>
      </c>
      <c r="E47" s="270"/>
      <c r="F47" s="271">
        <v>78</v>
      </c>
      <c r="G47" s="270"/>
      <c r="H47" s="10" t="s">
        <v>93</v>
      </c>
      <c r="I47" s="269" t="s">
        <v>315</v>
      </c>
      <c r="J47" s="270"/>
    </row>
    <row r="48" spans="2:10" ht="12.75" customHeight="1" x14ac:dyDescent="0.25">
      <c r="B48" s="269">
        <v>23</v>
      </c>
      <c r="C48" s="270"/>
      <c r="D48" s="272" t="s">
        <v>334</v>
      </c>
      <c r="E48" s="270"/>
      <c r="F48" s="271">
        <v>78</v>
      </c>
      <c r="G48" s="270"/>
      <c r="H48" s="10" t="s">
        <v>93</v>
      </c>
      <c r="I48" s="269" t="s">
        <v>314</v>
      </c>
      <c r="J48" s="270"/>
    </row>
    <row r="49" spans="2:10" ht="12.75" customHeight="1" x14ac:dyDescent="0.25">
      <c r="B49" s="269">
        <v>24</v>
      </c>
      <c r="C49" s="270"/>
      <c r="D49" s="272" t="s">
        <v>337</v>
      </c>
      <c r="E49" s="270"/>
      <c r="F49" s="271">
        <v>379.04</v>
      </c>
      <c r="G49" s="270"/>
      <c r="H49" s="10" t="s">
        <v>92</v>
      </c>
      <c r="I49" s="269" t="s">
        <v>316</v>
      </c>
      <c r="J49" s="270"/>
    </row>
    <row r="50" spans="2:10" ht="12.75" customHeight="1" x14ac:dyDescent="0.25">
      <c r="B50" s="269">
        <v>25</v>
      </c>
      <c r="C50" s="270"/>
      <c r="D50" s="272" t="s">
        <v>337</v>
      </c>
      <c r="E50" s="270"/>
      <c r="F50" s="271">
        <v>379.04</v>
      </c>
      <c r="G50" s="270"/>
      <c r="H50" s="10" t="s">
        <v>92</v>
      </c>
      <c r="I50" s="269" t="s">
        <v>314</v>
      </c>
      <c r="J50" s="270"/>
    </row>
    <row r="51" spans="2:10" ht="12.75" customHeight="1" x14ac:dyDescent="0.25">
      <c r="B51" s="269">
        <v>26</v>
      </c>
      <c r="C51" s="270"/>
      <c r="D51" s="272" t="s">
        <v>337</v>
      </c>
      <c r="E51" s="270"/>
      <c r="F51" s="271">
        <v>379.04</v>
      </c>
      <c r="G51" s="270"/>
      <c r="H51" s="10" t="s">
        <v>56</v>
      </c>
      <c r="I51" s="269" t="s">
        <v>317</v>
      </c>
      <c r="J51" s="270"/>
    </row>
    <row r="52" spans="2:10" ht="12.75" customHeight="1" x14ac:dyDescent="0.25">
      <c r="B52" s="269">
        <v>27</v>
      </c>
      <c r="C52" s="270"/>
      <c r="D52" s="272" t="s">
        <v>337</v>
      </c>
      <c r="E52" s="270"/>
      <c r="F52" s="271">
        <v>379.04</v>
      </c>
      <c r="G52" s="270"/>
      <c r="H52" s="10" t="s">
        <v>49</v>
      </c>
      <c r="I52" s="269" t="s">
        <v>323</v>
      </c>
      <c r="J52" s="270"/>
    </row>
    <row r="53" spans="2:10" ht="12.75" customHeight="1" x14ac:dyDescent="0.25">
      <c r="B53" s="269">
        <v>28</v>
      </c>
      <c r="C53" s="270"/>
      <c r="D53" s="272" t="s">
        <v>334</v>
      </c>
      <c r="E53" s="270"/>
      <c r="F53" s="271">
        <v>60</v>
      </c>
      <c r="G53" s="270"/>
      <c r="H53" s="10" t="s">
        <v>152</v>
      </c>
      <c r="I53" s="269" t="s">
        <v>322</v>
      </c>
      <c r="J53" s="270"/>
    </row>
    <row r="54" spans="2:10" x14ac:dyDescent="0.25">
      <c r="B54" s="277"/>
      <c r="C54" s="270"/>
      <c r="D54" s="277"/>
      <c r="E54" s="270"/>
      <c r="F54" s="278">
        <v>6909.4999999999991</v>
      </c>
      <c r="G54" s="270"/>
      <c r="H54" s="9"/>
      <c r="I54" s="277"/>
      <c r="J54" s="270"/>
    </row>
    <row r="55" spans="2:10" ht="45.6" customHeight="1" x14ac:dyDescent="0.25">
      <c r="B55" s="276" t="s">
        <v>97</v>
      </c>
      <c r="C55" s="273"/>
      <c r="D55" s="273"/>
      <c r="E55" s="273"/>
      <c r="F55" s="273"/>
      <c r="G55" s="273"/>
      <c r="H55" s="273"/>
      <c r="I55" s="273"/>
      <c r="J55" s="273"/>
    </row>
    <row r="56" spans="2:10" ht="12.75" customHeight="1" x14ac:dyDescent="0.25">
      <c r="B56" s="277" t="s">
        <v>0</v>
      </c>
      <c r="C56" s="270"/>
      <c r="D56" s="277" t="s">
        <v>1</v>
      </c>
      <c r="E56" s="270"/>
      <c r="F56" s="277" t="s">
        <v>2</v>
      </c>
      <c r="G56" s="270"/>
      <c r="H56" s="9" t="s">
        <v>3</v>
      </c>
      <c r="I56" s="277" t="s">
        <v>4</v>
      </c>
      <c r="J56" s="270"/>
    </row>
    <row r="57" spans="2:10" ht="12.75" customHeight="1" x14ac:dyDescent="0.25">
      <c r="B57" s="269">
        <v>1</v>
      </c>
      <c r="C57" s="270"/>
      <c r="D57" s="272" t="s">
        <v>421</v>
      </c>
      <c r="E57" s="270"/>
      <c r="F57" s="271">
        <v>645</v>
      </c>
      <c r="G57" s="270"/>
      <c r="H57" s="10" t="s">
        <v>98</v>
      </c>
      <c r="I57" s="269" t="s">
        <v>311</v>
      </c>
      <c r="J57" s="270"/>
    </row>
    <row r="58" spans="2:10" ht="12.75" customHeight="1" x14ac:dyDescent="0.25">
      <c r="B58" s="269">
        <v>2</v>
      </c>
      <c r="C58" s="270"/>
      <c r="D58" s="272" t="s">
        <v>422</v>
      </c>
      <c r="E58" s="270"/>
      <c r="F58" s="271">
        <v>48</v>
      </c>
      <c r="G58" s="270"/>
      <c r="H58" s="10" t="s">
        <v>25</v>
      </c>
      <c r="I58" s="269" t="s">
        <v>312</v>
      </c>
      <c r="J58" s="270"/>
    </row>
    <row r="59" spans="2:10" ht="12.75" customHeight="1" x14ac:dyDescent="0.25">
      <c r="B59" s="269">
        <v>3</v>
      </c>
      <c r="C59" s="270"/>
      <c r="D59" s="272" t="s">
        <v>423</v>
      </c>
      <c r="E59" s="270"/>
      <c r="F59" s="271">
        <v>313.8</v>
      </c>
      <c r="G59" s="270"/>
      <c r="H59" s="10" t="s">
        <v>23</v>
      </c>
      <c r="I59" s="269" t="s">
        <v>313</v>
      </c>
      <c r="J59" s="270"/>
    </row>
    <row r="60" spans="2:10" ht="12.75" customHeight="1" x14ac:dyDescent="0.25">
      <c r="B60" s="269">
        <v>4</v>
      </c>
      <c r="C60" s="270"/>
      <c r="D60" s="272" t="s">
        <v>423</v>
      </c>
      <c r="E60" s="270"/>
      <c r="F60" s="271">
        <v>313.8</v>
      </c>
      <c r="G60" s="270"/>
      <c r="H60" s="10" t="s">
        <v>39</v>
      </c>
      <c r="I60" s="269" t="s">
        <v>314</v>
      </c>
      <c r="J60" s="270"/>
    </row>
    <row r="61" spans="2:10" ht="12.75" customHeight="1" x14ac:dyDescent="0.25">
      <c r="B61" s="269">
        <v>5</v>
      </c>
      <c r="C61" s="270"/>
      <c r="D61" s="272" t="s">
        <v>423</v>
      </c>
      <c r="E61" s="270"/>
      <c r="F61" s="271">
        <v>313.8</v>
      </c>
      <c r="G61" s="270"/>
      <c r="H61" s="10" t="s">
        <v>92</v>
      </c>
      <c r="I61" s="269" t="s">
        <v>311</v>
      </c>
      <c r="J61" s="270"/>
    </row>
    <row r="62" spans="2:10" ht="12.75" customHeight="1" x14ac:dyDescent="0.25">
      <c r="B62" s="269">
        <v>6</v>
      </c>
      <c r="C62" s="270"/>
      <c r="D62" s="272" t="s">
        <v>423</v>
      </c>
      <c r="E62" s="270"/>
      <c r="F62" s="271">
        <v>313.8</v>
      </c>
      <c r="G62" s="270"/>
      <c r="H62" s="10" t="s">
        <v>23</v>
      </c>
      <c r="I62" s="269" t="s">
        <v>315</v>
      </c>
      <c r="J62" s="270"/>
    </row>
    <row r="63" spans="2:10" ht="12.75" customHeight="1" x14ac:dyDescent="0.25">
      <c r="B63" s="269">
        <v>7</v>
      </c>
      <c r="C63" s="270"/>
      <c r="D63" s="272" t="s">
        <v>423</v>
      </c>
      <c r="E63" s="270"/>
      <c r="F63" s="271">
        <v>266.8</v>
      </c>
      <c r="G63" s="270"/>
      <c r="H63" s="10" t="s">
        <v>23</v>
      </c>
      <c r="I63" s="269" t="s">
        <v>316</v>
      </c>
      <c r="J63" s="270"/>
    </row>
    <row r="64" spans="2:10" ht="12.75" customHeight="1" x14ac:dyDescent="0.25">
      <c r="B64" s="269">
        <v>8</v>
      </c>
      <c r="C64" s="270"/>
      <c r="D64" s="272" t="s">
        <v>424</v>
      </c>
      <c r="E64" s="270"/>
      <c r="F64" s="271">
        <v>430.84</v>
      </c>
      <c r="G64" s="270"/>
      <c r="H64" s="10" t="s">
        <v>62</v>
      </c>
      <c r="I64" s="269" t="s">
        <v>317</v>
      </c>
      <c r="J64" s="270"/>
    </row>
    <row r="65" spans="2:10" ht="12.75" customHeight="1" x14ac:dyDescent="0.25">
      <c r="B65" s="269">
        <v>9</v>
      </c>
      <c r="C65" s="270"/>
      <c r="D65" s="272" t="s">
        <v>425</v>
      </c>
      <c r="E65" s="270"/>
      <c r="F65" s="271">
        <v>585.05999999999995</v>
      </c>
      <c r="G65" s="270"/>
      <c r="H65" s="10" t="s">
        <v>58</v>
      </c>
      <c r="I65" s="269" t="s">
        <v>318</v>
      </c>
      <c r="J65" s="270"/>
    </row>
    <row r="66" spans="2:10" ht="12.75" customHeight="1" x14ac:dyDescent="0.25">
      <c r="B66" s="269">
        <v>10</v>
      </c>
      <c r="C66" s="270"/>
      <c r="D66" s="272" t="s">
        <v>426</v>
      </c>
      <c r="E66" s="270"/>
      <c r="F66" s="271">
        <v>320</v>
      </c>
      <c r="G66" s="270"/>
      <c r="H66" s="10" t="s">
        <v>16</v>
      </c>
      <c r="I66" s="269" t="s">
        <v>311</v>
      </c>
      <c r="J66" s="270"/>
    </row>
    <row r="67" spans="2:10" ht="12.75" customHeight="1" x14ac:dyDescent="0.25">
      <c r="B67" s="269">
        <v>11</v>
      </c>
      <c r="C67" s="270"/>
      <c r="D67" s="272" t="s">
        <v>426</v>
      </c>
      <c r="E67" s="270"/>
      <c r="F67" s="271">
        <v>320</v>
      </c>
      <c r="G67" s="270"/>
      <c r="H67" s="10" t="s">
        <v>16</v>
      </c>
      <c r="I67" s="269" t="s">
        <v>314</v>
      </c>
      <c r="J67" s="270"/>
    </row>
    <row r="68" spans="2:10" ht="12.75" customHeight="1" x14ac:dyDescent="0.25">
      <c r="B68" s="269">
        <v>12</v>
      </c>
      <c r="C68" s="270"/>
      <c r="D68" s="272" t="s">
        <v>426</v>
      </c>
      <c r="E68" s="270"/>
      <c r="F68" s="271">
        <v>334</v>
      </c>
      <c r="G68" s="270"/>
      <c r="H68" s="10" t="s">
        <v>195</v>
      </c>
      <c r="I68" s="269" t="s">
        <v>313</v>
      </c>
      <c r="J68" s="270"/>
    </row>
    <row r="69" spans="2:10" ht="12.75" customHeight="1" x14ac:dyDescent="0.25">
      <c r="B69" s="269">
        <v>13</v>
      </c>
      <c r="C69" s="270"/>
      <c r="D69" s="272" t="s">
        <v>427</v>
      </c>
      <c r="E69" s="270"/>
      <c r="F69" s="271">
        <v>150</v>
      </c>
      <c r="G69" s="270"/>
      <c r="H69" s="10" t="s">
        <v>85</v>
      </c>
      <c r="I69" s="269" t="s">
        <v>321</v>
      </c>
      <c r="J69" s="270"/>
    </row>
    <row r="70" spans="2:10" ht="12.75" customHeight="1" x14ac:dyDescent="0.25">
      <c r="B70" s="269">
        <v>14</v>
      </c>
      <c r="C70" s="270"/>
      <c r="D70" s="272" t="s">
        <v>421</v>
      </c>
      <c r="E70" s="270"/>
      <c r="F70" s="271">
        <v>215</v>
      </c>
      <c r="G70" s="270"/>
      <c r="H70" s="10" t="s">
        <v>23</v>
      </c>
      <c r="I70" s="269" t="s">
        <v>317</v>
      </c>
      <c r="J70" s="270"/>
    </row>
    <row r="71" spans="2:10" ht="12.75" customHeight="1" x14ac:dyDescent="0.25">
      <c r="B71" s="269">
        <v>15</v>
      </c>
      <c r="C71" s="270"/>
      <c r="D71" s="272" t="s">
        <v>428</v>
      </c>
      <c r="E71" s="270"/>
      <c r="F71" s="271">
        <v>585.05999999999995</v>
      </c>
      <c r="G71" s="270"/>
      <c r="H71" s="10" t="s">
        <v>23</v>
      </c>
      <c r="I71" s="269" t="s">
        <v>313</v>
      </c>
      <c r="J71" s="270"/>
    </row>
    <row r="72" spans="2:10" ht="12.75" customHeight="1" x14ac:dyDescent="0.25">
      <c r="B72" s="269">
        <v>16</v>
      </c>
      <c r="C72" s="270"/>
      <c r="D72" s="272" t="s">
        <v>427</v>
      </c>
      <c r="E72" s="270"/>
      <c r="F72" s="271">
        <v>90</v>
      </c>
      <c r="G72" s="270"/>
      <c r="H72" s="10" t="s">
        <v>142</v>
      </c>
      <c r="I72" s="269" t="s">
        <v>322</v>
      </c>
      <c r="J72" s="270"/>
    </row>
    <row r="73" spans="2:10" ht="12.75" customHeight="1" x14ac:dyDescent="0.25">
      <c r="B73" s="269">
        <v>17</v>
      </c>
      <c r="C73" s="270"/>
      <c r="D73" s="272" t="s">
        <v>428</v>
      </c>
      <c r="E73" s="270"/>
      <c r="F73" s="271">
        <v>302.3</v>
      </c>
      <c r="G73" s="270"/>
      <c r="H73" s="10" t="s">
        <v>92</v>
      </c>
      <c r="I73" s="269" t="s">
        <v>311</v>
      </c>
      <c r="J73" s="270"/>
    </row>
    <row r="74" spans="2:10" ht="12.75" customHeight="1" x14ac:dyDescent="0.25">
      <c r="B74" s="269">
        <v>18</v>
      </c>
      <c r="C74" s="270"/>
      <c r="D74" s="272" t="s">
        <v>428</v>
      </c>
      <c r="E74" s="270"/>
      <c r="F74" s="271">
        <v>302.3</v>
      </c>
      <c r="G74" s="270"/>
      <c r="H74" s="10" t="s">
        <v>92</v>
      </c>
      <c r="I74" s="269" t="s">
        <v>315</v>
      </c>
      <c r="J74" s="270"/>
    </row>
    <row r="75" spans="2:10" ht="12.75" customHeight="1" x14ac:dyDescent="0.25">
      <c r="B75" s="269">
        <v>19</v>
      </c>
      <c r="C75" s="270"/>
      <c r="D75" s="272" t="s">
        <v>427</v>
      </c>
      <c r="E75" s="270"/>
      <c r="F75" s="271">
        <v>91</v>
      </c>
      <c r="G75" s="270"/>
      <c r="H75" s="10" t="s">
        <v>93</v>
      </c>
      <c r="I75" s="269" t="s">
        <v>316</v>
      </c>
      <c r="J75" s="270"/>
    </row>
    <row r="76" spans="2:10" ht="12.75" customHeight="1" x14ac:dyDescent="0.25">
      <c r="B76" s="269">
        <v>20</v>
      </c>
      <c r="C76" s="270"/>
      <c r="D76" s="272" t="s">
        <v>427</v>
      </c>
      <c r="E76" s="270"/>
      <c r="F76" s="271">
        <v>64.739999999999995</v>
      </c>
      <c r="G76" s="270"/>
      <c r="H76" s="10" t="s">
        <v>93</v>
      </c>
      <c r="I76" s="269" t="s">
        <v>315</v>
      </c>
      <c r="J76" s="270"/>
    </row>
    <row r="77" spans="2:10" ht="12.75" customHeight="1" x14ac:dyDescent="0.25">
      <c r="B77" s="269">
        <v>21</v>
      </c>
      <c r="C77" s="270"/>
      <c r="D77" s="272" t="s">
        <v>427</v>
      </c>
      <c r="E77" s="270"/>
      <c r="F77" s="271">
        <v>64.739999999999995</v>
      </c>
      <c r="G77" s="270"/>
      <c r="H77" s="10" t="s">
        <v>93</v>
      </c>
      <c r="I77" s="269" t="s">
        <v>314</v>
      </c>
      <c r="J77" s="270"/>
    </row>
    <row r="78" spans="2:10" ht="12.75" customHeight="1" x14ac:dyDescent="0.25">
      <c r="B78" s="269">
        <v>22</v>
      </c>
      <c r="C78" s="270"/>
      <c r="D78" s="272" t="s">
        <v>428</v>
      </c>
      <c r="E78" s="270"/>
      <c r="F78" s="271">
        <v>302.3</v>
      </c>
      <c r="G78" s="270"/>
      <c r="H78" s="10" t="s">
        <v>92</v>
      </c>
      <c r="I78" s="269" t="s">
        <v>316</v>
      </c>
      <c r="J78" s="270"/>
    </row>
    <row r="79" spans="2:10" ht="12.75" customHeight="1" x14ac:dyDescent="0.25">
      <c r="B79" s="269">
        <v>23</v>
      </c>
      <c r="C79" s="270"/>
      <c r="D79" s="272" t="s">
        <v>428</v>
      </c>
      <c r="E79" s="270"/>
      <c r="F79" s="271">
        <v>302.3</v>
      </c>
      <c r="G79" s="270"/>
      <c r="H79" s="10" t="s">
        <v>92</v>
      </c>
      <c r="I79" s="269" t="s">
        <v>314</v>
      </c>
      <c r="J79" s="270"/>
    </row>
    <row r="80" spans="2:10" ht="12.75" customHeight="1" x14ac:dyDescent="0.25">
      <c r="B80" s="269">
        <v>24</v>
      </c>
      <c r="C80" s="270"/>
      <c r="D80" s="272" t="s">
        <v>428</v>
      </c>
      <c r="E80" s="270"/>
      <c r="F80" s="271">
        <v>689.2</v>
      </c>
      <c r="G80" s="270"/>
      <c r="H80" s="10" t="s">
        <v>56</v>
      </c>
      <c r="I80" s="269" t="s">
        <v>317</v>
      </c>
      <c r="J80" s="270"/>
    </row>
    <row r="81" spans="2:10" ht="12.75" customHeight="1" x14ac:dyDescent="0.25">
      <c r="B81" s="269">
        <v>25</v>
      </c>
      <c r="C81" s="270"/>
      <c r="D81" s="272" t="s">
        <v>428</v>
      </c>
      <c r="E81" s="270"/>
      <c r="F81" s="271">
        <v>689.2</v>
      </c>
      <c r="G81" s="270"/>
      <c r="H81" s="10" t="s">
        <v>49</v>
      </c>
      <c r="I81" s="269" t="s">
        <v>323</v>
      </c>
      <c r="J81" s="270"/>
    </row>
    <row r="82" spans="2:10" ht="12.75" customHeight="1" x14ac:dyDescent="0.25">
      <c r="B82" s="269">
        <v>26</v>
      </c>
      <c r="C82" s="270"/>
      <c r="D82" s="272" t="s">
        <v>427</v>
      </c>
      <c r="E82" s="270"/>
      <c r="F82" s="271">
        <v>78</v>
      </c>
      <c r="G82" s="270"/>
      <c r="H82" s="10" t="s">
        <v>152</v>
      </c>
      <c r="I82" s="269" t="s">
        <v>322</v>
      </c>
      <c r="J82" s="270"/>
    </row>
    <row r="83" spans="2:10" x14ac:dyDescent="0.25">
      <c r="B83" s="277"/>
      <c r="C83" s="270"/>
      <c r="D83" s="277"/>
      <c r="E83" s="270"/>
      <c r="F83" s="278">
        <v>8131.0399999999991</v>
      </c>
      <c r="G83" s="270"/>
      <c r="H83" s="9"/>
      <c r="I83" s="277"/>
      <c r="J83" s="270"/>
    </row>
    <row r="84" spans="2:10" ht="45.6" customHeight="1" x14ac:dyDescent="0.25">
      <c r="B84" s="276" t="s">
        <v>104</v>
      </c>
      <c r="C84" s="273"/>
      <c r="D84" s="273"/>
      <c r="E84" s="273"/>
      <c r="F84" s="273"/>
      <c r="G84" s="273"/>
      <c r="H84" s="273"/>
      <c r="I84" s="273"/>
      <c r="J84" s="273"/>
    </row>
    <row r="85" spans="2:10" ht="12.75" customHeight="1" x14ac:dyDescent="0.25">
      <c r="B85" s="277" t="s">
        <v>0</v>
      </c>
      <c r="C85" s="270"/>
      <c r="D85" s="277" t="s">
        <v>1</v>
      </c>
      <c r="E85" s="270"/>
      <c r="F85" s="277" t="s">
        <v>2</v>
      </c>
      <c r="G85" s="270"/>
      <c r="H85" s="9" t="s">
        <v>3</v>
      </c>
      <c r="I85" s="277" t="s">
        <v>4</v>
      </c>
      <c r="J85" s="270"/>
    </row>
    <row r="86" spans="2:10" ht="12.75" customHeight="1" x14ac:dyDescent="0.25">
      <c r="B86" s="269">
        <v>1</v>
      </c>
      <c r="C86" s="270"/>
      <c r="D86" s="272" t="s">
        <v>430</v>
      </c>
      <c r="E86" s="270"/>
      <c r="F86" s="271">
        <v>81</v>
      </c>
      <c r="G86" s="270"/>
      <c r="H86" s="10" t="s">
        <v>23</v>
      </c>
      <c r="I86" s="269" t="s">
        <v>324</v>
      </c>
      <c r="J86" s="270"/>
    </row>
    <row r="87" spans="2:10" ht="12.75" customHeight="1" x14ac:dyDescent="0.25">
      <c r="B87" s="269">
        <v>2</v>
      </c>
      <c r="C87" s="270"/>
      <c r="D87" s="272" t="s">
        <v>429</v>
      </c>
      <c r="E87" s="270"/>
      <c r="F87" s="271">
        <v>26.65</v>
      </c>
      <c r="G87" s="270"/>
      <c r="H87" s="10" t="s">
        <v>58</v>
      </c>
      <c r="I87" s="269" t="s">
        <v>318</v>
      </c>
      <c r="J87" s="270"/>
    </row>
    <row r="88" spans="2:10" ht="12.75" customHeight="1" x14ac:dyDescent="0.25">
      <c r="B88" s="269">
        <v>3</v>
      </c>
      <c r="C88" s="270"/>
      <c r="D88" s="272" t="s">
        <v>393</v>
      </c>
      <c r="E88" s="270"/>
      <c r="F88" s="271">
        <v>10</v>
      </c>
      <c r="G88" s="270"/>
      <c r="H88" s="10" t="s">
        <v>152</v>
      </c>
      <c r="I88" s="269" t="s">
        <v>322</v>
      </c>
      <c r="J88" s="270"/>
    </row>
    <row r="89" spans="2:10" x14ac:dyDescent="0.25">
      <c r="B89" s="277"/>
      <c r="C89" s="270"/>
      <c r="D89" s="277"/>
      <c r="E89" s="270"/>
      <c r="F89" s="278">
        <v>117.65</v>
      </c>
      <c r="G89" s="270"/>
      <c r="H89" s="9"/>
      <c r="I89" s="277"/>
      <c r="J89" s="270"/>
    </row>
    <row r="90" spans="2:10" ht="45.6" customHeight="1" x14ac:dyDescent="0.25">
      <c r="B90" s="276" t="s">
        <v>107</v>
      </c>
      <c r="C90" s="273"/>
      <c r="D90" s="273"/>
      <c r="E90" s="273"/>
      <c r="F90" s="273"/>
      <c r="G90" s="273"/>
      <c r="H90" s="273"/>
      <c r="I90" s="273"/>
      <c r="J90" s="273"/>
    </row>
    <row r="91" spans="2:10" ht="12.75" customHeight="1" x14ac:dyDescent="0.25">
      <c r="B91" s="277" t="s">
        <v>0</v>
      </c>
      <c r="C91" s="270"/>
      <c r="D91" s="277" t="s">
        <v>1</v>
      </c>
      <c r="E91" s="270"/>
      <c r="F91" s="277" t="s">
        <v>2</v>
      </c>
      <c r="G91" s="270"/>
      <c r="H91" s="9" t="s">
        <v>3</v>
      </c>
      <c r="I91" s="277" t="s">
        <v>4</v>
      </c>
      <c r="J91" s="270"/>
    </row>
    <row r="92" spans="2:10" ht="12.75" customHeight="1" x14ac:dyDescent="0.25">
      <c r="B92" s="269">
        <v>1</v>
      </c>
      <c r="C92" s="270"/>
      <c r="D92" s="272" t="s">
        <v>431</v>
      </c>
      <c r="E92" s="270"/>
      <c r="F92" s="271">
        <v>880</v>
      </c>
      <c r="G92" s="270"/>
      <c r="H92" s="10" t="s">
        <v>110</v>
      </c>
      <c r="I92" s="269" t="s">
        <v>111</v>
      </c>
      <c r="J92" s="270"/>
    </row>
    <row r="93" spans="2:10" ht="12.75" customHeight="1" x14ac:dyDescent="0.25">
      <c r="B93" s="269">
        <v>2</v>
      </c>
      <c r="C93" s="270"/>
      <c r="D93" s="272" t="s">
        <v>431</v>
      </c>
      <c r="E93" s="270"/>
      <c r="F93" s="271">
        <v>880</v>
      </c>
      <c r="G93" s="270"/>
      <c r="H93" s="10" t="s">
        <v>39</v>
      </c>
      <c r="I93" s="269" t="s">
        <v>111</v>
      </c>
      <c r="J93" s="270"/>
    </row>
    <row r="94" spans="2:10" ht="12.75" customHeight="1" x14ac:dyDescent="0.25">
      <c r="B94" s="269">
        <v>3</v>
      </c>
      <c r="C94" s="270"/>
      <c r="D94" s="272" t="s">
        <v>431</v>
      </c>
      <c r="E94" s="270"/>
      <c r="F94" s="271">
        <v>880</v>
      </c>
      <c r="G94" s="270"/>
      <c r="H94" s="10" t="s">
        <v>56</v>
      </c>
      <c r="I94" s="269" t="s">
        <v>111</v>
      </c>
      <c r="J94" s="270"/>
    </row>
    <row r="95" spans="2:10" x14ac:dyDescent="0.25">
      <c r="B95" s="277"/>
      <c r="C95" s="270"/>
      <c r="D95" s="277"/>
      <c r="E95" s="270"/>
      <c r="F95" s="278">
        <v>2640</v>
      </c>
      <c r="G95" s="270"/>
      <c r="H95" s="9"/>
      <c r="I95" s="277"/>
      <c r="J95" s="270"/>
    </row>
    <row r="96" spans="2:10" ht="45.6" customHeight="1" x14ac:dyDescent="0.25">
      <c r="B96" s="276" t="s">
        <v>113</v>
      </c>
      <c r="C96" s="273"/>
      <c r="D96" s="273"/>
      <c r="E96" s="273"/>
      <c r="F96" s="273"/>
      <c r="G96" s="273"/>
      <c r="H96" s="273"/>
      <c r="I96" s="273"/>
      <c r="J96" s="273"/>
    </row>
    <row r="97" spans="2:10" ht="12.75" customHeight="1" x14ac:dyDescent="0.25">
      <c r="B97" s="277" t="s">
        <v>0</v>
      </c>
      <c r="C97" s="270"/>
      <c r="D97" s="277" t="s">
        <v>1</v>
      </c>
      <c r="E97" s="270"/>
      <c r="F97" s="277" t="s">
        <v>2</v>
      </c>
      <c r="G97" s="270"/>
      <c r="H97" s="9" t="s">
        <v>3</v>
      </c>
      <c r="I97" s="277" t="s">
        <v>4</v>
      </c>
      <c r="J97" s="270"/>
    </row>
    <row r="98" spans="2:10" ht="12.75" customHeight="1" x14ac:dyDescent="0.25">
      <c r="B98" s="269">
        <v>1</v>
      </c>
      <c r="C98" s="270"/>
      <c r="D98" s="272" t="s">
        <v>395</v>
      </c>
      <c r="E98" s="270"/>
      <c r="F98" s="271">
        <v>147</v>
      </c>
      <c r="G98" s="270"/>
      <c r="H98" s="10" t="s">
        <v>56</v>
      </c>
      <c r="I98" s="269" t="s">
        <v>114</v>
      </c>
      <c r="J98" s="270"/>
    </row>
    <row r="99" spans="2:10" ht="12.75" customHeight="1" x14ac:dyDescent="0.25">
      <c r="B99" s="269">
        <v>2</v>
      </c>
      <c r="C99" s="270"/>
      <c r="D99" s="269" t="s">
        <v>117</v>
      </c>
      <c r="E99" s="270"/>
      <c r="F99" s="271">
        <v>111</v>
      </c>
      <c r="G99" s="270"/>
      <c r="H99" s="10" t="s">
        <v>25</v>
      </c>
      <c r="I99" s="269" t="s">
        <v>325</v>
      </c>
      <c r="J99" s="270"/>
    </row>
    <row r="100" spans="2:10" ht="12.75" customHeight="1" x14ac:dyDescent="0.25">
      <c r="B100" s="269">
        <v>3</v>
      </c>
      <c r="C100" s="270"/>
      <c r="D100" s="269" t="s">
        <v>117</v>
      </c>
      <c r="E100" s="270"/>
      <c r="F100" s="271">
        <v>111</v>
      </c>
      <c r="G100" s="270"/>
      <c r="H100" s="10" t="s">
        <v>23</v>
      </c>
      <c r="I100" s="269" t="s">
        <v>315</v>
      </c>
      <c r="J100" s="270"/>
    </row>
    <row r="101" spans="2:10" ht="12.75" customHeight="1" x14ac:dyDescent="0.25">
      <c r="B101" s="269">
        <v>4</v>
      </c>
      <c r="C101" s="270"/>
      <c r="D101" s="272" t="s">
        <v>395</v>
      </c>
      <c r="E101" s="270"/>
      <c r="F101" s="271">
        <v>49</v>
      </c>
      <c r="G101" s="270"/>
      <c r="H101" s="10" t="s">
        <v>119</v>
      </c>
      <c r="I101" s="269" t="s">
        <v>114</v>
      </c>
      <c r="J101" s="270"/>
    </row>
    <row r="102" spans="2:10" ht="12.75" customHeight="1" x14ac:dyDescent="0.25">
      <c r="B102" s="269">
        <v>5</v>
      </c>
      <c r="C102" s="270"/>
      <c r="D102" s="269" t="s">
        <v>117</v>
      </c>
      <c r="E102" s="270"/>
      <c r="F102" s="271">
        <v>111</v>
      </c>
      <c r="G102" s="270"/>
      <c r="H102" s="10" t="s">
        <v>23</v>
      </c>
      <c r="I102" s="269" t="s">
        <v>314</v>
      </c>
      <c r="J102" s="270"/>
    </row>
    <row r="103" spans="2:10" ht="12.75" customHeight="1" x14ac:dyDescent="0.25">
      <c r="B103" s="269">
        <v>6</v>
      </c>
      <c r="C103" s="270"/>
      <c r="D103" s="269" t="s">
        <v>117</v>
      </c>
      <c r="E103" s="270"/>
      <c r="F103" s="271">
        <v>60</v>
      </c>
      <c r="G103" s="270"/>
      <c r="H103" s="10" t="s">
        <v>100</v>
      </c>
      <c r="I103" s="269" t="s">
        <v>311</v>
      </c>
      <c r="J103" s="270"/>
    </row>
    <row r="104" spans="2:10" ht="12.75" customHeight="1" x14ac:dyDescent="0.25">
      <c r="B104" s="269">
        <v>7</v>
      </c>
      <c r="C104" s="270"/>
      <c r="D104" s="269" t="s">
        <v>117</v>
      </c>
      <c r="E104" s="270"/>
      <c r="F104" s="271">
        <v>111</v>
      </c>
      <c r="G104" s="270"/>
      <c r="H104" s="10" t="s">
        <v>82</v>
      </c>
      <c r="I104" s="269" t="s">
        <v>313</v>
      </c>
      <c r="J104" s="270"/>
    </row>
    <row r="105" spans="2:10" x14ac:dyDescent="0.25">
      <c r="B105" s="277"/>
      <c r="C105" s="270"/>
      <c r="D105" s="277"/>
      <c r="E105" s="270"/>
      <c r="F105" s="278">
        <v>700</v>
      </c>
      <c r="G105" s="270"/>
      <c r="H105" s="9"/>
      <c r="I105" s="277"/>
      <c r="J105" s="270"/>
    </row>
    <row r="106" spans="2:10" ht="45.6" customHeight="1" x14ac:dyDescent="0.25">
      <c r="B106" s="276" t="s">
        <v>307</v>
      </c>
      <c r="C106" s="273"/>
      <c r="D106" s="273"/>
      <c r="E106" s="273"/>
      <c r="F106" s="273"/>
      <c r="G106" s="273"/>
      <c r="H106" s="273"/>
      <c r="I106" s="273"/>
      <c r="J106" s="273"/>
    </row>
    <row r="107" spans="2:10" ht="12.75" customHeight="1" x14ac:dyDescent="0.25">
      <c r="B107" s="277" t="s">
        <v>0</v>
      </c>
      <c r="C107" s="270"/>
      <c r="D107" s="277" t="s">
        <v>1</v>
      </c>
      <c r="E107" s="270"/>
      <c r="F107" s="277" t="s">
        <v>2</v>
      </c>
      <c r="G107" s="270"/>
      <c r="H107" s="9" t="s">
        <v>3</v>
      </c>
      <c r="I107" s="277" t="s">
        <v>4</v>
      </c>
      <c r="J107" s="270"/>
    </row>
    <row r="108" spans="2:10" ht="12.75" customHeight="1" x14ac:dyDescent="0.25">
      <c r="B108" s="269">
        <v>1</v>
      </c>
      <c r="C108" s="270"/>
      <c r="D108" s="269" t="s">
        <v>326</v>
      </c>
      <c r="E108" s="270"/>
      <c r="F108" s="271">
        <v>645</v>
      </c>
      <c r="G108" s="270"/>
      <c r="H108" s="10" t="s">
        <v>119</v>
      </c>
      <c r="I108" s="269" t="s">
        <v>327</v>
      </c>
      <c r="J108" s="270"/>
    </row>
    <row r="109" spans="2:10" x14ac:dyDescent="0.25">
      <c r="B109" s="277"/>
      <c r="C109" s="270"/>
      <c r="D109" s="277"/>
      <c r="E109" s="270"/>
      <c r="F109" s="278">
        <v>645</v>
      </c>
      <c r="G109" s="270"/>
      <c r="H109" s="9"/>
      <c r="I109" s="277"/>
      <c r="J109" s="270"/>
    </row>
    <row r="110" spans="2:10" ht="12.6" customHeight="1" x14ac:dyDescent="0.25"/>
    <row r="111" spans="2:10" ht="33" customHeight="1" x14ac:dyDescent="0.25"/>
    <row r="112" spans="2:10" x14ac:dyDescent="0.25">
      <c r="E112" s="11"/>
      <c r="F112" s="12"/>
    </row>
    <row r="113" spans="5:6" x14ac:dyDescent="0.25">
      <c r="E113" s="11"/>
      <c r="F113" s="14"/>
    </row>
    <row r="114" spans="5:6" x14ac:dyDescent="0.25">
      <c r="E114" s="11"/>
      <c r="F114" s="13"/>
    </row>
    <row r="118" spans="5:6" x14ac:dyDescent="0.25">
      <c r="F118" s="15"/>
    </row>
  </sheetData>
  <mergeCells count="368">
    <mergeCell ref="B105:C105"/>
    <mergeCell ref="D105:E105"/>
    <mergeCell ref="F105:G105"/>
    <mergeCell ref="I105:J105"/>
    <mergeCell ref="B109:C109"/>
    <mergeCell ref="D109:E109"/>
    <mergeCell ref="F109:G109"/>
    <mergeCell ref="I109:J109"/>
    <mergeCell ref="B106:J106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6:J96"/>
    <mergeCell ref="B97:C97"/>
    <mergeCell ref="D97:E97"/>
    <mergeCell ref="F97:G97"/>
    <mergeCell ref="I97:J97"/>
    <mergeCell ref="B98:C98"/>
    <mergeCell ref="D98:E98"/>
    <mergeCell ref="F98:G98"/>
    <mergeCell ref="I98:J98"/>
    <mergeCell ref="B94:C94"/>
    <mergeCell ref="D94:E94"/>
    <mergeCell ref="F94:G94"/>
    <mergeCell ref="I94:J94"/>
    <mergeCell ref="B95:C95"/>
    <mergeCell ref="D95:E95"/>
    <mergeCell ref="F95:G95"/>
    <mergeCell ref="I95:J95"/>
    <mergeCell ref="B92:C92"/>
    <mergeCell ref="D92:E92"/>
    <mergeCell ref="F92:G92"/>
    <mergeCell ref="I92:J92"/>
    <mergeCell ref="B93:C93"/>
    <mergeCell ref="D93:E93"/>
    <mergeCell ref="F93:G93"/>
    <mergeCell ref="I93:J93"/>
    <mergeCell ref="B89:C89"/>
    <mergeCell ref="D89:E89"/>
    <mergeCell ref="F89:G89"/>
    <mergeCell ref="I89:J89"/>
    <mergeCell ref="B90:J90"/>
    <mergeCell ref="B91:C91"/>
    <mergeCell ref="D91:E91"/>
    <mergeCell ref="F91:G91"/>
    <mergeCell ref="I91:J91"/>
    <mergeCell ref="B87:C87"/>
    <mergeCell ref="D87:E87"/>
    <mergeCell ref="F87:G87"/>
    <mergeCell ref="I87:J87"/>
    <mergeCell ref="B88:C88"/>
    <mergeCell ref="D88:E88"/>
    <mergeCell ref="F88:G88"/>
    <mergeCell ref="I88:J88"/>
    <mergeCell ref="B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4:C74"/>
    <mergeCell ref="D74:E74"/>
    <mergeCell ref="F74:G74"/>
    <mergeCell ref="I74:J74"/>
    <mergeCell ref="B75:C75"/>
    <mergeCell ref="D75:E75"/>
    <mergeCell ref="F75:G75"/>
    <mergeCell ref="I75:J75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29:C29"/>
    <mergeCell ref="D29:E29"/>
    <mergeCell ref="F29:G29"/>
    <mergeCell ref="I29:J29"/>
    <mergeCell ref="B30:C30"/>
    <mergeCell ref="D30:E30"/>
    <mergeCell ref="F30:G30"/>
    <mergeCell ref="I30:J30"/>
    <mergeCell ref="B27:C27"/>
    <mergeCell ref="D27:E27"/>
    <mergeCell ref="F27:G27"/>
    <mergeCell ref="I27:J27"/>
    <mergeCell ref="B28:C28"/>
    <mergeCell ref="D28:E28"/>
    <mergeCell ref="F28:G28"/>
    <mergeCell ref="I28:J28"/>
    <mergeCell ref="B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3:C23"/>
    <mergeCell ref="D23:E23"/>
    <mergeCell ref="F23:G23"/>
    <mergeCell ref="I23:J23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C6:E6"/>
    <mergeCell ref="C8:F8"/>
    <mergeCell ref="C10:E10"/>
    <mergeCell ref="B13:J13"/>
    <mergeCell ref="B14:C14"/>
    <mergeCell ref="D14:E14"/>
    <mergeCell ref="F14:G14"/>
    <mergeCell ref="I14:J14"/>
  </mergeCells>
  <pageMargins left="0.7" right="0.7" top="0.75" bottom="0.75" header="0.3" footer="0.3"/>
  <pageSetup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Vendimet dhe Rekomandimet</vt:lpstr>
      <vt:lpstr>Raporti Financiar</vt:lpstr>
      <vt:lpstr>Tabela e buxhetit</vt:lpstr>
      <vt:lpstr>mallrat</vt:lpstr>
      <vt:lpstr>kapitali</vt:lpstr>
      <vt:lpstr>Subvencione dhe paga</vt:lpstr>
      <vt:lpstr>Antaret e Kuvendit</vt:lpstr>
      <vt:lpstr>Administrata</vt:lpstr>
      <vt:lpstr>Stafi mbeshtetes politik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2019-03-07T07:46:26Z</dcterms:modified>
</cp:coreProperties>
</file>